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18\170_OekologiInno\4167_Fjerkræafgiftsfonden_NFJ_Ny fosforregulering fjerkræ\"/>
    </mc:Choice>
  </mc:AlternateContent>
  <xr:revisionPtr revIDLastSave="0" documentId="10_ncr:100000_{61A33502-7355-4CDF-9004-47CCBC0AD478}" xr6:coauthVersionLast="31" xr6:coauthVersionMax="31" xr10:uidLastSave="{00000000-0000-0000-0000-000000000000}"/>
  <bookViews>
    <workbookView xWindow="0" yWindow="0" windowWidth="19200" windowHeight="7365" xr2:uid="{00000000-000D-0000-FFFF-FFFF00000000}"/>
  </bookViews>
  <sheets>
    <sheet name="1) Eks. Konv. slagtekyl. 35 dg " sheetId="1" r:id="rId1"/>
    <sheet name="2) Tabeller og Normtal" sheetId="6" r:id="rId2"/>
    <sheet name="3) Kg foder og  N + P g per kg " sheetId="7" r:id="rId3"/>
    <sheet name="Liste med foderleverancer" sheetId="8" r:id="rId4"/>
  </sheets>
  <calcPr calcId="179017"/>
</workbook>
</file>

<file path=xl/calcChain.xml><?xml version="1.0" encoding="utf-8"?>
<calcChain xmlns="http://schemas.openxmlformats.org/spreadsheetml/2006/main">
  <c r="AF7" i="6" l="1"/>
  <c r="AE7" i="6"/>
  <c r="C44" i="1" l="1"/>
  <c r="C18" i="1" s="1"/>
  <c r="E14" i="7"/>
  <c r="D13" i="7"/>
  <c r="F44" i="1" s="1"/>
  <c r="D23" i="1"/>
  <c r="D44" i="1" l="1"/>
  <c r="M45" i="1"/>
  <c r="M19" i="1" s="1"/>
  <c r="I45" i="1"/>
  <c r="I19" i="1" s="1"/>
  <c r="E45" i="1"/>
  <c r="E19" i="1" s="1"/>
  <c r="H45" i="1"/>
  <c r="H19" i="1" s="1"/>
  <c r="D45" i="1"/>
  <c r="D19" i="1" s="1"/>
  <c r="G45" i="1"/>
  <c r="G19" i="1" s="1"/>
  <c r="C45" i="1"/>
  <c r="J45" i="1"/>
  <c r="J19" i="1" s="1"/>
  <c r="F45" i="1"/>
  <c r="F19" i="1" s="1"/>
  <c r="L45" i="1"/>
  <c r="K45" i="1"/>
  <c r="L44" i="1"/>
  <c r="L18" i="1" s="1"/>
  <c r="H44" i="1"/>
  <c r="H18" i="1" s="1"/>
  <c r="K44" i="1"/>
  <c r="K18" i="1" s="1"/>
  <c r="G44" i="1"/>
  <c r="G18" i="1" s="1"/>
  <c r="J44" i="1"/>
  <c r="J18" i="1" s="1"/>
  <c r="M44" i="1"/>
  <c r="M18" i="1" s="1"/>
  <c r="I44" i="1"/>
  <c r="I18" i="1" s="1"/>
  <c r="E44" i="1"/>
  <c r="D39" i="1"/>
  <c r="D32" i="1"/>
  <c r="D26" i="1"/>
  <c r="M23" i="1"/>
  <c r="M32" i="1" s="1"/>
  <c r="L23" i="1"/>
  <c r="L26" i="1" s="1"/>
  <c r="K23" i="1"/>
  <c r="K39" i="1" s="1"/>
  <c r="J23" i="1"/>
  <c r="J32" i="1" s="1"/>
  <c r="I23" i="1"/>
  <c r="I32" i="1" s="1"/>
  <c r="H23" i="1"/>
  <c r="H26" i="1" s="1"/>
  <c r="G23" i="1"/>
  <c r="G39" i="1" s="1"/>
  <c r="F23" i="1"/>
  <c r="F32" i="1" s="1"/>
  <c r="E23" i="1"/>
  <c r="E39" i="1" s="1"/>
  <c r="C23" i="1"/>
  <c r="C39" i="1" s="1"/>
  <c r="M20" i="1"/>
  <c r="L20" i="1"/>
  <c r="K20" i="1"/>
  <c r="J20" i="1"/>
  <c r="I20" i="1"/>
  <c r="H20" i="1"/>
  <c r="G20" i="1"/>
  <c r="F20" i="1"/>
  <c r="E20" i="1"/>
  <c r="D20" i="1"/>
  <c r="L19" i="1"/>
  <c r="K19" i="1"/>
  <c r="M26" i="1" l="1"/>
  <c r="K32" i="1"/>
  <c r="E26" i="1"/>
  <c r="F26" i="1"/>
  <c r="I26" i="1"/>
  <c r="G32" i="1"/>
  <c r="J26" i="1"/>
  <c r="L39" i="1"/>
  <c r="H32" i="1"/>
  <c r="L32" i="1"/>
  <c r="I39" i="1"/>
  <c r="M39" i="1"/>
  <c r="C26" i="1"/>
  <c r="G26" i="1"/>
  <c r="K26" i="1"/>
  <c r="E32" i="1"/>
  <c r="F39" i="1"/>
  <c r="J39" i="1"/>
  <c r="C32" i="1"/>
  <c r="H39" i="1"/>
  <c r="B9" i="1"/>
  <c r="B8" i="1"/>
  <c r="B7" i="1"/>
  <c r="B6" i="1"/>
  <c r="B5" i="1"/>
  <c r="F18" i="1"/>
  <c r="E18" i="1"/>
  <c r="D18" i="1"/>
  <c r="C19" i="1"/>
  <c r="C20" i="1"/>
  <c r="C10" i="1" l="1"/>
  <c r="C11" i="1" l="1"/>
  <c r="D40" i="1"/>
  <c r="E40" i="1"/>
  <c r="F40" i="1"/>
  <c r="G40" i="1"/>
  <c r="H40" i="1"/>
  <c r="I40" i="1"/>
  <c r="J40" i="1"/>
  <c r="K40" i="1"/>
  <c r="L40" i="1"/>
  <c r="M40" i="1"/>
  <c r="C40" i="1"/>
  <c r="D15" i="1" l="1"/>
  <c r="D16" i="1" s="1"/>
  <c r="E15" i="1"/>
  <c r="E16" i="1" s="1"/>
  <c r="F15" i="1"/>
  <c r="F16" i="1" s="1"/>
  <c r="G15" i="1"/>
  <c r="G16" i="1" s="1"/>
  <c r="H15" i="1"/>
  <c r="H16" i="1" s="1"/>
  <c r="I15" i="1"/>
  <c r="I16" i="1" s="1"/>
  <c r="J15" i="1"/>
  <c r="J16" i="1" s="1"/>
  <c r="K15" i="1"/>
  <c r="K16" i="1" s="1"/>
  <c r="L15" i="1"/>
  <c r="L16" i="1" s="1"/>
  <c r="M15" i="1"/>
  <c r="M16" i="1" s="1"/>
  <c r="C15" i="1"/>
  <c r="C16" i="1" l="1"/>
  <c r="B15" i="1"/>
  <c r="M10" i="1"/>
  <c r="L10" i="1"/>
  <c r="K10" i="1"/>
  <c r="J10" i="1"/>
  <c r="I10" i="1"/>
  <c r="H10" i="1"/>
  <c r="G10" i="1"/>
  <c r="F10" i="1"/>
  <c r="E10" i="1"/>
  <c r="D10" i="1"/>
  <c r="G27" i="1" l="1"/>
  <c r="G28" i="1" s="1"/>
  <c r="G33" i="1"/>
  <c r="G34" i="1" s="1"/>
  <c r="G35" i="1" s="1"/>
  <c r="K27" i="1"/>
  <c r="K28" i="1" s="1"/>
  <c r="K29" i="1" s="1"/>
  <c r="K33" i="1"/>
  <c r="K34" i="1" s="1"/>
  <c r="K35" i="1" s="1"/>
  <c r="C33" i="1"/>
  <c r="C34" i="1" s="1"/>
  <c r="C35" i="1" s="1"/>
  <c r="C27" i="1"/>
  <c r="C28" i="1" s="1"/>
  <c r="D27" i="1"/>
  <c r="D28" i="1" s="1"/>
  <c r="D29" i="1" s="1"/>
  <c r="D33" i="1"/>
  <c r="D34" i="1" s="1"/>
  <c r="D35" i="1" s="1"/>
  <c r="H27" i="1"/>
  <c r="H28" i="1" s="1"/>
  <c r="H29" i="1" s="1"/>
  <c r="H33" i="1"/>
  <c r="H34" i="1" s="1"/>
  <c r="H35" i="1" s="1"/>
  <c r="L27" i="1"/>
  <c r="L28" i="1" s="1"/>
  <c r="L29" i="1" s="1"/>
  <c r="L33" i="1"/>
  <c r="L34" i="1" s="1"/>
  <c r="L35" i="1" s="1"/>
  <c r="E33" i="1"/>
  <c r="E34" i="1" s="1"/>
  <c r="E35" i="1" s="1"/>
  <c r="E27" i="1"/>
  <c r="E28" i="1" s="1"/>
  <c r="E29" i="1" s="1"/>
  <c r="I33" i="1"/>
  <c r="I34" i="1" s="1"/>
  <c r="I35" i="1" s="1"/>
  <c r="I27" i="1"/>
  <c r="I28" i="1" s="1"/>
  <c r="I29" i="1" s="1"/>
  <c r="M33" i="1"/>
  <c r="M34" i="1" s="1"/>
  <c r="M35" i="1" s="1"/>
  <c r="M27" i="1"/>
  <c r="M28" i="1" s="1"/>
  <c r="M29" i="1" s="1"/>
  <c r="F27" i="1"/>
  <c r="F28" i="1" s="1"/>
  <c r="F29" i="1" s="1"/>
  <c r="F33" i="1"/>
  <c r="F34" i="1" s="1"/>
  <c r="F35" i="1" s="1"/>
  <c r="J27" i="1"/>
  <c r="J28" i="1" s="1"/>
  <c r="J29" i="1" s="1"/>
  <c r="J33" i="1"/>
  <c r="J34" i="1" s="1"/>
  <c r="J35" i="1" s="1"/>
  <c r="B16" i="1"/>
  <c r="B10" i="1"/>
  <c r="D13" i="1"/>
  <c r="H13" i="1"/>
  <c r="L13" i="1"/>
  <c r="E13" i="1"/>
  <c r="I13" i="1"/>
  <c r="F12" i="1"/>
  <c r="J12" i="1"/>
  <c r="G12" i="1"/>
  <c r="G29" i="1"/>
  <c r="K12" i="1"/>
  <c r="M13" i="1"/>
  <c r="M12" i="1"/>
  <c r="G11" i="1"/>
  <c r="K11" i="1"/>
  <c r="K13" i="1"/>
  <c r="E12" i="1"/>
  <c r="C13" i="1"/>
  <c r="I12" i="1"/>
  <c r="C12" i="1"/>
  <c r="F11" i="1"/>
  <c r="J11" i="1"/>
  <c r="D12" i="1"/>
  <c r="H12" i="1"/>
  <c r="L12" i="1"/>
  <c r="F13" i="1"/>
  <c r="J13" i="1"/>
  <c r="D11" i="1"/>
  <c r="H11" i="1"/>
  <c r="L11" i="1"/>
  <c r="G13" i="1"/>
  <c r="E11" i="1"/>
  <c r="I11" i="1"/>
  <c r="M11" i="1"/>
  <c r="B13" i="1" l="1"/>
  <c r="B11" i="1"/>
  <c r="B12" i="1"/>
  <c r="C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Jette Schmaltz Vestergaard</author>
  </authors>
  <commentList>
    <comment ref="B2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Materialekorttekst</t>
        </r>
      </text>
    </comment>
    <comment ref="C2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Mængde i KG</t>
        </r>
      </text>
    </comment>
    <comment ref="D2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>Mængde N</t>
        </r>
      </text>
    </comment>
    <comment ref="E2" authorId="0" shapeId="0" xr:uid="{00000000-0006-0000-0200-000004000000}">
      <text>
        <r>
          <rPr>
            <b/>
            <sz val="9"/>
            <color indexed="81"/>
            <rFont val="Tahoma"/>
            <charset val="1"/>
          </rPr>
          <t>Mængde P</t>
        </r>
      </text>
    </comment>
  </commentList>
</comments>
</file>

<file path=xl/sharedStrings.xml><?xml version="1.0" encoding="utf-8"?>
<sst xmlns="http://schemas.openxmlformats.org/spreadsheetml/2006/main" count="417" uniqueCount="172">
  <si>
    <t>Indsættelsesdato</t>
  </si>
  <si>
    <t>Seneste slagtedato</t>
  </si>
  <si>
    <t>Indsatte, stk.</t>
  </si>
  <si>
    <t>Slagtealder, dage</t>
  </si>
  <si>
    <t>Antal leverede inkl. kasserede, stk.</t>
  </si>
  <si>
    <t>Kg levendevægt inkl. kasserede</t>
  </si>
  <si>
    <t>Kg foder/kg levendevægt, kg</t>
  </si>
  <si>
    <t>201606</t>
  </si>
  <si>
    <t>201607</t>
  </si>
  <si>
    <t>201608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</si>
  <si>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</si>
  <si>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</si>
  <si>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</si>
  <si>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</si>
  <si>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</si>
  <si>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</si>
  <si>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</si>
  <si>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</si>
  <si>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Kg foder pr. leveret kylling</t>
  </si>
  <si>
    <t>Kg levende vægt per kylling</t>
  </si>
  <si>
    <t xml:space="preserve">Kg tilvækst per kylling (42 g fratrukket som vægt af daggammel kylling) </t>
  </si>
  <si>
    <t>Type 2 korrektion  for K findes ikke =&gt; brug standardværdi</t>
  </si>
  <si>
    <t xml:space="preserve">**Tabel 6: Type 2 korrektion kyllingegødnings indhold af  kg N </t>
  </si>
  <si>
    <t>***Tabel 6: Type 2 korrektion kyllingegødnings indhold af  kg P</t>
  </si>
  <si>
    <t>Beregning af indhold af kg N og kg P i gødning per rotation</t>
  </si>
  <si>
    <t>Kg N</t>
  </si>
  <si>
    <t>Kg P</t>
  </si>
  <si>
    <t>Kg K</t>
  </si>
  <si>
    <t>Normtal 2017</t>
  </si>
  <si>
    <t>Gødningsår</t>
  </si>
  <si>
    <t>Leveret N g/kg i foder</t>
  </si>
  <si>
    <t>Leveret P g/kg i foder</t>
  </si>
  <si>
    <t>Lereret K g/kg i foder</t>
  </si>
  <si>
    <t>Beregnings grundlag, alder i dage</t>
  </si>
  <si>
    <t>Dage</t>
  </si>
  <si>
    <t>Korr N</t>
  </si>
  <si>
    <t>Korr P</t>
  </si>
  <si>
    <t>Data område</t>
  </si>
  <si>
    <t>Slagtealder</t>
  </si>
  <si>
    <t>Normtal dage</t>
  </si>
  <si>
    <t>P korr dag</t>
  </si>
  <si>
    <t>N korr dag</t>
  </si>
  <si>
    <t>N korr vægt</t>
  </si>
  <si>
    <t>P korr vægt</t>
  </si>
  <si>
    <t>Korr for dage</t>
  </si>
  <si>
    <t>Korr for vægt</t>
  </si>
  <si>
    <t xml:space="preserve">Fosfor pct. i foder, %   (5,264 g P per kg) </t>
  </si>
  <si>
    <t>Materialekorttekst</t>
  </si>
  <si>
    <t>Complete Finisher</t>
  </si>
  <si>
    <t>Complete Grower</t>
  </si>
  <si>
    <t>Complete Max Grower</t>
  </si>
  <si>
    <t>Complete Medio</t>
  </si>
  <si>
    <t>Complete Nar Grower</t>
  </si>
  <si>
    <t>Optima Max Mini Start 2mm</t>
  </si>
  <si>
    <t>Optima Mini Start 2mm</t>
  </si>
  <si>
    <t>XXXXANN2-18 Sal Medio</t>
  </si>
  <si>
    <t>Hel hvede</t>
  </si>
  <si>
    <t>Mængde N, kg</t>
  </si>
  <si>
    <t>Mængde P, kg</t>
  </si>
  <si>
    <t>Foder i alt, kg</t>
  </si>
  <si>
    <t>Mængde i Kg</t>
  </si>
  <si>
    <t xml:space="preserve">Estimeret  protein pct. i foder, %  (32,950 g N per kg) </t>
  </si>
  <si>
    <t>Kalium pct. i foder, %  (8,996 g K per kg)</t>
  </si>
  <si>
    <t xml:space="preserve">Oplysninger om foderets næringsindhold fra foderleverandøren - kopieres fra faneblad "Foderlev. Incl. N + P g per kg"  </t>
  </si>
  <si>
    <t xml:space="preserve">Normtal og formler for korrektionsfaktorer: </t>
  </si>
  <si>
    <t xml:space="preserve">*Tabel 5: Normtal for kyllingegødnings indhold af N, P og K                                  kg N              kg P            kg K        </t>
  </si>
  <si>
    <t>Se vejledning for 2018-2019 på dette link: http: https://lbst.dk/fileadmin/user_upload/NaturErhverv/Filer/Landbrug/Vejledning_om_goedsknings-_og_harmoniregler_2018_2019_1version.pdf</t>
  </si>
  <si>
    <t>Kilde: Vejledning om gødsknings- og harmoniregler pp 1/8 2018 - 31/7 2019, side 151</t>
  </si>
  <si>
    <t>Kilde: Vejledning om gødsknings- og harmoniregler pp 1/8 2018 - 31/7 2019, side 159</t>
  </si>
  <si>
    <t>Kilde: Vejledning om gødsknings- og harmoniregler pp 1/8 2018 - 31/7 2019, side 159-160</t>
  </si>
  <si>
    <t>Normtal 2018</t>
  </si>
  <si>
    <t>Normtal 2018, Kilde:http://anis.au.dk/fileadmin/DJF/Anis/dokumenter_anis/Forskning/Normtal/Normtal_2018_uden_oeko.pdf</t>
  </si>
  <si>
    <t>44*</t>
  </si>
  <si>
    <t>NB 44 dg!?</t>
  </si>
  <si>
    <t xml:space="preserve">Korrigeret  Kg N i gødning beregnet via korrektionsfaktoren,  per 1000 kyllinger </t>
  </si>
  <si>
    <t xml:space="preserve">N - Kvælstof: </t>
  </si>
  <si>
    <r>
      <rPr>
        <b/>
        <sz val="10"/>
        <rFont val="Arial Unicode MS"/>
        <family val="2"/>
      </rPr>
      <t>P - Fosfor:</t>
    </r>
    <r>
      <rPr>
        <sz val="10"/>
        <rFont val="Arial Unicode MS"/>
        <family val="2"/>
      </rPr>
      <t xml:space="preserve"> </t>
    </r>
  </si>
  <si>
    <t>****</t>
  </si>
  <si>
    <t>Standardværdi for N og P uden type 2 korrektion</t>
  </si>
  <si>
    <t>*NB Skrabekyllingen er i 2018 sat til en alder på 44 dage - de er vel fortsat 56 dage gamle ??</t>
  </si>
  <si>
    <t>Hentes fra *** tabel 5 og 6 nederst til venstre for denne tabel.</t>
  </si>
  <si>
    <t>N norm divisor ved type 2 korrektion</t>
  </si>
  <si>
    <t>divisor</t>
  </si>
  <si>
    <t>P norm divisor</t>
  </si>
  <si>
    <t>N- og P-normdevisor hentes fra tabel 5 og 6 neders til venstre i dette faneblad</t>
  </si>
  <si>
    <t>N-standardværdi per 1000 kyl. fra faneblad 2) afhænger af slagtealder</t>
  </si>
  <si>
    <t>Type 2 korrektionsfaktor for N for hvert slagtekyllingehold (se formel i ** i faneblad 2)</t>
  </si>
  <si>
    <t>Korrigeret total Kg N i gødning fra alle kyllinger per hold</t>
  </si>
  <si>
    <t>P-standardværdi per 1000 kyl.,  fra faneblad 2) afhænger af slagtealder</t>
  </si>
  <si>
    <t>Type 2 korrektionsfaktor for P for hvert slagtekyllingehold (se formel i ** i faneblad 2)</t>
  </si>
  <si>
    <t xml:space="preserve">Korrigeret  Kg P i gødning beregnet via korrektionsfaktoren,  per 1000 kyllinger </t>
  </si>
  <si>
    <t>Korrigeret Kg P i gødning fra alle kyllinger per hold</t>
  </si>
  <si>
    <t>Kg K i gødning fra 1000 kyllinger ift. alder standardværdi hentes fra faneblad 2)</t>
  </si>
  <si>
    <t>Kg K i gødning fra alle kyllinger per hold</t>
  </si>
  <si>
    <t>K - kalium - Standardværdien per 1000 kyl. fra faneblad 2) afhænger af alder</t>
  </si>
  <si>
    <t>For hjemmeavlet korn hentes standard næringsværdier i tabel 8b, s. 167 i Vejledning om gødsknings- og harmoniregler 2018/2019. Se kopi nedenfor: https://lbst.dk/fileadmin/user_upload/NaturErhverv/Filer/Landbrug/Vejledning_om_goedsknings-_og_harmoniregler_2018_2019_1version.pdf</t>
  </si>
  <si>
    <t>Kg N i foderet pr kylling</t>
  </si>
  <si>
    <t>Kg P i foderet pr kylling</t>
  </si>
  <si>
    <t>Kg K i foderet pr kylling</t>
  </si>
  <si>
    <t>Rotation/hold</t>
  </si>
  <si>
    <t xml:space="preserve">Leveringsperioden skal som minimum dække 365 sammenhængende dage i perioden 1.august 2017 – 15.februar 2019. </t>
  </si>
  <si>
    <t>Levering af foder til slagtekyllingeproducent NN</t>
  </si>
  <si>
    <t>Fra 1. august 2017 til 31. juli 2018</t>
  </si>
  <si>
    <t>Lev.dato</t>
  </si>
  <si>
    <t>Navn</t>
  </si>
  <si>
    <t>Foderblanding</t>
  </si>
  <si>
    <t>Kg, leveret</t>
  </si>
  <si>
    <t>%, N</t>
  </si>
  <si>
    <t>%, P</t>
  </si>
  <si>
    <t>%, K</t>
  </si>
  <si>
    <t>24.08.2017</t>
  </si>
  <si>
    <t>NN-Kyllingekonto</t>
  </si>
  <si>
    <t>KG</t>
  </si>
  <si>
    <t>25.08.2017</t>
  </si>
  <si>
    <t>05.10.2017</t>
  </si>
  <si>
    <t>18.11.2017</t>
  </si>
  <si>
    <t>31.12.2017</t>
  </si>
  <si>
    <t>12.02.2018</t>
  </si>
  <si>
    <t>31.03.2018</t>
  </si>
  <si>
    <t>11.05.2018</t>
  </si>
  <si>
    <t>22.06.2018</t>
  </si>
  <si>
    <t>Sum:</t>
  </si>
  <si>
    <t>02.08.2017</t>
  </si>
  <si>
    <t>08.08.2017</t>
  </si>
  <si>
    <t>12.08.2017</t>
  </si>
  <si>
    <t>16.08.2017</t>
  </si>
  <si>
    <t>18.08.2017</t>
  </si>
  <si>
    <t>01.09.2017</t>
  </si>
  <si>
    <t>16.09.2017</t>
  </si>
  <si>
    <t>23.09.2017</t>
  </si>
  <si>
    <t>27.09.2017</t>
  </si>
  <si>
    <t>30.09.2017</t>
  </si>
  <si>
    <t>26.02.2018</t>
  </si>
  <si>
    <t>13.03.2018</t>
  </si>
  <si>
    <t>20.03.2018</t>
  </si>
  <si>
    <t>22.03.2018</t>
  </si>
  <si>
    <t>24.03.2018</t>
  </si>
  <si>
    <t>28.03.2018</t>
  </si>
  <si>
    <t>08.04.2018</t>
  </si>
  <si>
    <t>20.04.2018</t>
  </si>
  <si>
    <t>30.04.2018</t>
  </si>
  <si>
    <t>05.05.2018</t>
  </si>
  <si>
    <t>09.05.2018</t>
  </si>
  <si>
    <t>22.05.2018</t>
  </si>
  <si>
    <t>02.06.2018</t>
  </si>
  <si>
    <t>11.06.2018</t>
  </si>
  <si>
    <t>16.06.2018</t>
  </si>
  <si>
    <t>19.06.2018</t>
  </si>
  <si>
    <t>30.06.2018</t>
  </si>
  <si>
    <t>11.07.2018</t>
  </si>
  <si>
    <t>21.07.2018</t>
  </si>
  <si>
    <t>26.07.2018</t>
  </si>
  <si>
    <t>30.07.2018</t>
  </si>
  <si>
    <t>17.10.2017</t>
  </si>
  <si>
    <t>01.11.2017</t>
  </si>
  <si>
    <t>07.11.2017</t>
  </si>
  <si>
    <t>27.11.2017</t>
  </si>
  <si>
    <t>12.12.2017</t>
  </si>
  <si>
    <t>18.12.2017</t>
  </si>
  <si>
    <t>23.12.2017</t>
  </si>
  <si>
    <t>11.01.2018</t>
  </si>
  <si>
    <t>24.01.2018</t>
  </si>
  <si>
    <t>31.01.2018</t>
  </si>
  <si>
    <t>05.02.2018</t>
  </si>
  <si>
    <t>13.11.2017</t>
  </si>
  <si>
    <t>16.11.2017</t>
  </si>
  <si>
    <t>27.12.2017</t>
  </si>
  <si>
    <t>07.02.2018</t>
  </si>
  <si>
    <t>23.08.2017</t>
  </si>
  <si>
    <t>D5G Complete Finisher</t>
  </si>
  <si>
    <t>09.04.2018</t>
  </si>
  <si>
    <t>Total 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</si>
</sst>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0.000"/>
    <numFmt numFmtId="166" formatCode="0.0000"/>
    <numFmt numFmtId="167" formatCode="0.0"/>
  </numFmts>
  <fonts count="16" x14ac:knownFonts="1">
    <font>
      <sz val="11"/>
      <color indexed="8"/>
      <name val="Calibri"/>
      <family val="2"/>
      <scheme val="minor"/>
    </font>
    <font>
      <sz val="10"/>
      <name val="Arial Unicode MS"/>
    </font>
    <font>
      <b/>
      <sz val="10"/>
      <name val="Arial Unicode MS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sz val="10"/>
      <name val="Arial Unicode MS"/>
      <family val="2"/>
    </font>
    <font>
      <b/>
      <u/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charset val="1"/>
    </font>
    <font>
      <b/>
      <sz val="16"/>
      <color indexed="8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2CC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164" fontId="1" fillId="0" borderId="0" xfId="0" applyNumberFormat="1" applyFont="1"/>
    <xf numFmtId="165" fontId="0" fillId="0" borderId="0" xfId="0" applyNumberFormat="1"/>
    <xf numFmtId="0" fontId="0" fillId="0" borderId="2" xfId="0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Border="1"/>
    <xf numFmtId="0" fontId="4" fillId="0" borderId="3" xfId="0" applyFont="1" applyBorder="1"/>
    <xf numFmtId="0" fontId="5" fillId="0" borderId="3" xfId="0" applyFont="1" applyBorder="1" applyAlignment="1">
      <alignment horizontal="left"/>
    </xf>
    <xf numFmtId="165" fontId="0" fillId="0" borderId="3" xfId="0" applyNumberFormat="1" applyBorder="1"/>
    <xf numFmtId="2" fontId="4" fillId="0" borderId="0" xfId="0" applyNumberFormat="1" applyFont="1"/>
    <xf numFmtId="0" fontId="3" fillId="0" borderId="4" xfId="0" applyFont="1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6" fillId="0" borderId="3" xfId="0" applyFont="1" applyBorder="1" applyAlignment="1">
      <alignment horizontal="left"/>
    </xf>
    <xf numFmtId="0" fontId="4" fillId="2" borderId="0" xfId="0" applyFont="1" applyFill="1" applyBorder="1"/>
    <xf numFmtId="0" fontId="4" fillId="2" borderId="6" xfId="0" applyFont="1" applyFill="1" applyBorder="1"/>
    <xf numFmtId="165" fontId="0" fillId="4" borderId="0" xfId="0" applyNumberFormat="1" applyFill="1"/>
    <xf numFmtId="166" fontId="0" fillId="4" borderId="0" xfId="0" applyNumberFormat="1" applyFill="1"/>
    <xf numFmtId="0" fontId="0" fillId="0" borderId="0" xfId="0"/>
    <xf numFmtId="2" fontId="1" fillId="0" borderId="0" xfId="0" applyNumberFormat="1" applyFont="1" applyAlignment="1">
      <alignment horizontal="right"/>
    </xf>
    <xf numFmtId="0" fontId="0" fillId="0" borderId="0" xfId="0" applyBorder="1"/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Border="1"/>
    <xf numFmtId="165" fontId="0" fillId="0" borderId="3" xfId="0" applyNumberFormat="1" applyBorder="1"/>
    <xf numFmtId="165" fontId="0" fillId="4" borderId="0" xfId="0" applyNumberFormat="1" applyFill="1"/>
    <xf numFmtId="2" fontId="0" fillId="4" borderId="0" xfId="0" applyNumberFormat="1" applyFill="1" applyAlignment="1">
      <alignment horizontal="right"/>
    </xf>
    <xf numFmtId="2" fontId="0" fillId="4" borderId="0" xfId="0" applyNumberFormat="1" applyFill="1"/>
    <xf numFmtId="2" fontId="4" fillId="4" borderId="0" xfId="0" applyNumberFormat="1" applyFont="1" applyFill="1"/>
    <xf numFmtId="0" fontId="0" fillId="0" borderId="7" xfId="0" applyBorder="1" applyAlignment="1">
      <alignment horizontal="right"/>
    </xf>
    <xf numFmtId="165" fontId="0" fillId="0" borderId="7" xfId="0" applyNumberFormat="1" applyBorder="1"/>
    <xf numFmtId="0" fontId="0" fillId="0" borderId="7" xfId="0" applyBorder="1"/>
    <xf numFmtId="167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2" fontId="0" fillId="0" borderId="3" xfId="0" applyNumberFormat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1" fontId="0" fillId="3" borderId="11" xfId="0" applyNumberFormat="1" applyFill="1" applyBorder="1"/>
    <xf numFmtId="1" fontId="0" fillId="3" borderId="12" xfId="0" applyNumberFormat="1" applyFill="1" applyBorder="1"/>
    <xf numFmtId="1" fontId="0" fillId="3" borderId="13" xfId="0" applyNumberFormat="1" applyFill="1" applyBorder="1"/>
    <xf numFmtId="2" fontId="4" fillId="4" borderId="1" xfId="0" applyNumberFormat="1" applyFont="1" applyFill="1" applyBorder="1"/>
    <xf numFmtId="2" fontId="0" fillId="6" borderId="0" xfId="0" applyNumberFormat="1" applyFill="1" applyBorder="1"/>
    <xf numFmtId="2" fontId="0" fillId="6" borderId="3" xfId="0" applyNumberFormat="1" applyFill="1" applyBorder="1"/>
    <xf numFmtId="2" fontId="0" fillId="6" borderId="1" xfId="0" applyNumberFormat="1" applyFill="1" applyBorder="1"/>
    <xf numFmtId="2" fontId="0" fillId="6" borderId="4" xfId="0" applyNumberFormat="1" applyFill="1" applyBorder="1"/>
    <xf numFmtId="166" fontId="0" fillId="7" borderId="0" xfId="0" applyNumberFormat="1" applyFill="1"/>
    <xf numFmtId="165" fontId="0" fillId="0" borderId="10" xfId="0" applyNumberFormat="1" applyBorder="1"/>
    <xf numFmtId="0" fontId="0" fillId="0" borderId="10" xfId="0" applyBorder="1"/>
    <xf numFmtId="1" fontId="0" fillId="0" borderId="3" xfId="0" applyNumberFormat="1" applyBorder="1"/>
    <xf numFmtId="167" fontId="0" fillId="0" borderId="3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0" fontId="0" fillId="5" borderId="11" xfId="0" applyFill="1" applyBorder="1"/>
    <xf numFmtId="0" fontId="0" fillId="5" borderId="13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2" fontId="1" fillId="8" borderId="0" xfId="0" applyNumberFormat="1" applyFont="1" applyFill="1" applyAlignment="1">
      <alignment horizontal="right"/>
    </xf>
    <xf numFmtId="0" fontId="0" fillId="8" borderId="0" xfId="0" applyFill="1" applyBorder="1"/>
    <xf numFmtId="0" fontId="0" fillId="2" borderId="0" xfId="0" applyFill="1" applyBorder="1"/>
    <xf numFmtId="167" fontId="0" fillId="0" borderId="0" xfId="0" applyNumberFormat="1"/>
    <xf numFmtId="2" fontId="0" fillId="8" borderId="0" xfId="0" applyNumberFormat="1" applyFill="1" applyBorder="1"/>
    <xf numFmtId="2" fontId="0" fillId="0" borderId="0" xfId="0" applyNumberFormat="1"/>
    <xf numFmtId="0" fontId="7" fillId="0" borderId="0" xfId="0" applyFont="1"/>
    <xf numFmtId="4" fontId="10" fillId="10" borderId="14" xfId="0" applyNumberFormat="1" applyFont="1" applyFill="1" applyBorder="1"/>
    <xf numFmtId="4" fontId="10" fillId="10" borderId="15" xfId="0" applyNumberFormat="1" applyFont="1" applyFill="1" applyBorder="1"/>
    <xf numFmtId="4" fontId="10" fillId="11" borderId="14" xfId="0" applyNumberFormat="1" applyFont="1" applyFill="1" applyBorder="1"/>
    <xf numFmtId="10" fontId="0" fillId="0" borderId="0" xfId="0" applyNumberFormat="1"/>
    <xf numFmtId="0" fontId="0" fillId="0" borderId="0" xfId="0" applyAlignment="1">
      <alignment wrapText="1"/>
    </xf>
    <xf numFmtId="0" fontId="12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/>
    <xf numFmtId="1" fontId="0" fillId="3" borderId="12" xfId="0" applyNumberFormat="1" applyFill="1" applyBorder="1" applyAlignment="1">
      <alignment horizontal="right"/>
    </xf>
    <xf numFmtId="0" fontId="0" fillId="0" borderId="0" xfId="0" applyBorder="1" applyAlignment="1"/>
    <xf numFmtId="0" fontId="8" fillId="9" borderId="16" xfId="0" applyFont="1" applyFill="1" applyBorder="1"/>
    <xf numFmtId="0" fontId="9" fillId="9" borderId="17" xfId="0" applyFont="1" applyFill="1" applyBorder="1"/>
    <xf numFmtId="0" fontId="8" fillId="9" borderId="17" xfId="0" applyFont="1" applyFill="1" applyBorder="1"/>
    <xf numFmtId="0" fontId="8" fillId="9" borderId="18" xfId="0" applyFont="1" applyFill="1" applyBorder="1"/>
    <xf numFmtId="49" fontId="10" fillId="10" borderId="19" xfId="0" applyNumberFormat="1" applyFont="1" applyFill="1" applyBorder="1"/>
    <xf numFmtId="4" fontId="10" fillId="10" borderId="20" xfId="0" applyNumberFormat="1" applyFont="1" applyFill="1" applyBorder="1"/>
    <xf numFmtId="0" fontId="10" fillId="10" borderId="20" xfId="0" applyFont="1" applyFill="1" applyBorder="1"/>
    <xf numFmtId="49" fontId="10" fillId="10" borderId="21" xfId="0" applyNumberFormat="1" applyFont="1" applyFill="1" applyBorder="1"/>
    <xf numFmtId="0" fontId="10" fillId="10" borderId="22" xfId="0" applyFont="1" applyFill="1" applyBorder="1"/>
    <xf numFmtId="49" fontId="10" fillId="10" borderId="5" xfId="0" applyNumberFormat="1" applyFont="1" applyFill="1" applyBorder="1"/>
    <xf numFmtId="49" fontId="10" fillId="11" borderId="23" xfId="0" applyNumberFormat="1" applyFont="1" applyFill="1" applyBorder="1"/>
    <xf numFmtId="4" fontId="10" fillId="11" borderId="20" xfId="0" applyNumberFormat="1" applyFont="1" applyFill="1" applyBorder="1"/>
    <xf numFmtId="0" fontId="0" fillId="0" borderId="5" xfId="0" applyBorder="1"/>
    <xf numFmtId="166" fontId="0" fillId="0" borderId="0" xfId="0" applyNumberFormat="1" applyBorder="1"/>
    <xf numFmtId="0" fontId="0" fillId="0" borderId="24" xfId="0" applyBorder="1"/>
    <xf numFmtId="0" fontId="0" fillId="0" borderId="1" xfId="0" applyBorder="1"/>
    <xf numFmtId="166" fontId="0" fillId="0" borderId="4" xfId="0" applyNumberFormat="1" applyBorder="1"/>
    <xf numFmtId="0" fontId="13" fillId="0" borderId="0" xfId="0" applyFont="1" applyFill="1" applyBorder="1"/>
    <xf numFmtId="0" fontId="14" fillId="0" borderId="0" xfId="0" applyFont="1" applyFill="1" applyBorder="1"/>
    <xf numFmtId="0" fontId="15" fillId="12" borderId="0" xfId="0" applyFont="1" applyFill="1" applyBorder="1"/>
    <xf numFmtId="0" fontId="15" fillId="12" borderId="0" xfId="0" applyFont="1" applyFill="1" applyBorder="1" applyAlignment="1">
      <alignment horizontal="center"/>
    </xf>
    <xf numFmtId="4" fontId="14" fillId="0" borderId="0" xfId="0" applyNumberFormat="1" applyFont="1" applyFill="1" applyBorder="1"/>
    <xf numFmtId="2" fontId="14" fillId="0" borderId="0" xfId="0" applyNumberFormat="1" applyFont="1" applyFill="1" applyBorder="1"/>
    <xf numFmtId="0" fontId="14" fillId="13" borderId="0" xfId="0" applyFont="1" applyFill="1" applyBorder="1"/>
    <xf numFmtId="4" fontId="14" fillId="13" borderId="0" xfId="0" applyNumberFormat="1" applyFont="1" applyFill="1" applyBorder="1"/>
    <xf numFmtId="2" fontId="14" fillId="13" borderId="0" xfId="0" applyNumberFormat="1" applyFont="1" applyFill="1" applyBorder="1"/>
    <xf numFmtId="0" fontId="14" fillId="12" borderId="0" xfId="0" applyFont="1" applyFill="1" applyBorder="1"/>
    <xf numFmtId="4" fontId="14" fillId="12" borderId="0" xfId="0" applyNumberFormat="1" applyFont="1" applyFill="1" applyBorder="1"/>
    <xf numFmtId="2" fontId="14" fillId="12" borderId="0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4" fillId="0" borderId="0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612321</xdr:colOff>
      <xdr:row>21</xdr:row>
      <xdr:rowOff>0</xdr:rowOff>
    </xdr:from>
    <xdr:to>
      <xdr:col>16</xdr:col>
      <xdr:colOff>444143</xdr:colOff>
      <xdr:row>49</xdr:row>
      <xdr:rowOff>75524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3810000"/>
          <a:ext cx="10114286" cy="54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9</xdr:col>
      <xdr:colOff>584644</xdr:colOff>
      <xdr:row>69</xdr:row>
      <xdr:rowOff>127000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456333"/>
          <a:ext cx="6553644" cy="1989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11</xdr:col>
      <xdr:colOff>179396</xdr:colOff>
      <xdr:row>89</xdr:row>
      <xdr:rowOff>194733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622867"/>
          <a:ext cx="7367596" cy="2616200"/>
        </a:xfrm>
        <a:prstGeom prst="rect">
          <a:avLst/>
        </a:prstGeom>
      </xdr:spPr>
    </xdr:pic>
    <xdr:clientData/>
  </xdr:twoCellAnchor>
  <xdr:twoCellAnchor editAs="oneCell">
    <xdr:from>
      <xdr:col>0</xdr:col>
      <xdr:colOff>42332</xdr:colOff>
      <xdr:row>93</xdr:row>
      <xdr:rowOff>33867</xdr:rowOff>
    </xdr:from>
    <xdr:to>
      <xdr:col>7</xdr:col>
      <xdr:colOff>253999</xdr:colOff>
      <xdr:row>111</xdr:row>
      <xdr:rowOff>173580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332" y="16907934"/>
          <a:ext cx="4961467" cy="3534847"/>
        </a:xfrm>
        <a:prstGeom prst="rect">
          <a:avLst/>
        </a:prstGeom>
      </xdr:spPr>
    </xdr:pic>
    <xdr:clientData/>
  </xdr:twoCellAnchor>
  <xdr:twoCellAnchor editAs="oneCell">
    <xdr:from>
      <xdr:col>0</xdr:col>
      <xdr:colOff>677333</xdr:colOff>
      <xdr:row>2</xdr:row>
      <xdr:rowOff>62779</xdr:rowOff>
    </xdr:from>
    <xdr:to>
      <xdr:col>16</xdr:col>
      <xdr:colOff>220132</xdr:colOff>
      <xdr:row>18</xdr:row>
      <xdr:rowOff>92610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7333" y="249046"/>
          <a:ext cx="9778999" cy="3264098"/>
        </a:xfrm>
        <a:prstGeom prst="rect">
          <a:avLst/>
        </a:prstGeom>
      </xdr:spPr>
    </xdr:pic>
    <xdr:clientData/>
  </xdr:twoCellAnchor>
  <xdr:oneCellAnchor>
    <xdr:from>
      <xdr:col>0</xdr:col>
      <xdr:colOff>270930</xdr:colOff>
      <xdr:row>115</xdr:row>
      <xdr:rowOff>8466</xdr:rowOff>
    </xdr:from>
    <xdr:ext cx="14816669" cy="1083735"/>
    <xdr:sp macro="" textlink="">
      <xdr:nvSpPr>
        <xdr:cNvPr id="8" name="Tekstboks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70930" y="21462999"/>
          <a:ext cx="14816669" cy="1083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HBJ: Det man kan diskutere, når man taler type 2 korrektion for slagtekyllinger, er, om divisoren for N og P korrektion skal findes ved interpolation ved slagtealdre, der ikke rammer 30, 32, 35, 40 eller 45 dage. 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Type 2 korrektion er jo en beregning af ab dyr udskillelsen for N og P for den aktuelle produktion divideret med norm-ab dyr udskillelsen. 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Så fx ved beregning af type 2 korrektion for kvælstof  for kyllinger ved 34 dage ville den fagligt mest korrekte divisor være: 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((47,8-38,59)/(35-32)) x (34-32) + 38,59 = 44,73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116177</xdr:rowOff>
    </xdr:from>
    <xdr:to>
      <xdr:col>5</xdr:col>
      <xdr:colOff>411480</xdr:colOff>
      <xdr:row>56</xdr:row>
      <xdr:rowOff>101133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640" y="2638397"/>
          <a:ext cx="5372100" cy="7665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zoomScale="90" zoomScaleNormal="90" workbookViewId="0">
      <pane xSplit="1" ySplit="2" topLeftCell="B3" activePane="bottomRight" state="frozen"/>
      <selection pane="topRight"/>
      <selection pane="bottomLeft"/>
      <selection pane="bottomRight" activeCell="A9" sqref="A9:A10"/>
    </sheetView>
  </sheetViews>
  <sheetFormatPr defaultRowHeight="15" x14ac:dyDescent="0.25"/>
  <cols>
    <col min="1" max="1" width="70.7109375" style="8" customWidth="1"/>
    <col min="2" max="2" width="11.28515625" customWidth="1"/>
    <col min="3" max="13" width="11.140625" bestFit="1" customWidth="1"/>
  </cols>
  <sheetData>
    <row r="1" spans="1:13" x14ac:dyDescent="0.25">
      <c r="A1" s="111" t="s">
        <v>99</v>
      </c>
      <c r="B1" s="112" t="s">
        <v>29</v>
      </c>
      <c r="C1" s="114" t="s">
        <v>7</v>
      </c>
      <c r="D1" s="113" t="s">
        <v>8</v>
      </c>
      <c r="E1" s="113" t="s">
        <v>9</v>
      </c>
      <c r="F1" s="113" t="s">
        <v>10</v>
      </c>
      <c r="G1" s="113" t="s">
        <v>11</v>
      </c>
      <c r="H1" s="113" t="s">
        <v>12</v>
      </c>
      <c r="I1" s="113" t="s">
        <v>13</v>
      </c>
      <c r="J1" s="113" t="s">
        <v>14</v>
      </c>
      <c r="K1" s="113" t="s">
        <v>15</v>
      </c>
      <c r="L1" s="113" t="s">
        <v>16</v>
      </c>
      <c r="M1" s="113" t="s">
        <v>17</v>
      </c>
    </row>
    <row r="2" spans="1:13" x14ac:dyDescent="0.25">
      <c r="A2" s="111"/>
      <c r="B2" s="112"/>
      <c r="C2" s="114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.75" x14ac:dyDescent="0.3">
      <c r="A3" s="6" t="s">
        <v>0</v>
      </c>
      <c r="B3" s="57"/>
      <c r="C3" s="1">
        <v>42587.083333333336</v>
      </c>
      <c r="D3" s="1">
        <v>42633.083333333336</v>
      </c>
      <c r="E3" s="1">
        <v>42678.041666666664</v>
      </c>
      <c r="F3" s="1">
        <v>42726.041666666664</v>
      </c>
      <c r="G3" s="1">
        <v>42772.041666666664</v>
      </c>
      <c r="H3" s="1">
        <v>42818.041666666664</v>
      </c>
      <c r="I3" s="1">
        <v>42866.083333333336</v>
      </c>
      <c r="J3" s="1">
        <v>42909.083333333336</v>
      </c>
      <c r="K3" s="1">
        <v>42955.083333333336</v>
      </c>
      <c r="L3" s="1">
        <v>43004.083333333336</v>
      </c>
      <c r="M3" s="1">
        <v>43053.041666666664</v>
      </c>
    </row>
    <row r="4" spans="1:13" ht="15.75" x14ac:dyDescent="0.3">
      <c r="A4" s="6" t="s">
        <v>1</v>
      </c>
      <c r="B4" s="58"/>
      <c r="C4" s="1">
        <v>42621.937581018516</v>
      </c>
      <c r="D4" s="1">
        <v>42669.111620370371</v>
      </c>
      <c r="E4" s="1">
        <v>42713.029560185183</v>
      </c>
      <c r="F4" s="1">
        <v>42761.819618055553</v>
      </c>
      <c r="G4" s="1">
        <v>42808.288807870369</v>
      </c>
      <c r="H4" s="1">
        <v>42853.274930555555</v>
      </c>
      <c r="I4" s="1">
        <v>42902.153101851851</v>
      </c>
      <c r="J4" s="1">
        <v>42944.087106481478</v>
      </c>
      <c r="K4" s="1">
        <v>42989.934363425928</v>
      </c>
      <c r="L4" s="1">
        <v>43040.027905092589</v>
      </c>
      <c r="M4" s="1">
        <v>43088.114687499998</v>
      </c>
    </row>
    <row r="5" spans="1:13" ht="15.75" x14ac:dyDescent="0.3">
      <c r="A5" s="6" t="s">
        <v>2</v>
      </c>
      <c r="B5" s="52">
        <f>SUM(C5:M5)</f>
        <v>952300</v>
      </c>
      <c r="C5" s="36">
        <v>86700</v>
      </c>
      <c r="D5" s="36">
        <v>91000</v>
      </c>
      <c r="E5" s="36">
        <v>85500</v>
      </c>
      <c r="F5" s="36">
        <v>90200</v>
      </c>
      <c r="G5" s="36">
        <v>87700</v>
      </c>
      <c r="H5" s="36">
        <v>87400</v>
      </c>
      <c r="I5" s="36">
        <v>87300</v>
      </c>
      <c r="J5" s="36">
        <v>81500</v>
      </c>
      <c r="K5" s="36">
        <v>83700</v>
      </c>
      <c r="L5" s="36">
        <v>86900</v>
      </c>
      <c r="M5" s="36">
        <v>84400</v>
      </c>
    </row>
    <row r="6" spans="1:13" ht="15.75" x14ac:dyDescent="0.3">
      <c r="A6" s="6" t="s">
        <v>3</v>
      </c>
      <c r="B6" s="53">
        <f>AVERAGE(C6:M6)</f>
        <v>34.463636363636368</v>
      </c>
      <c r="C6" s="35">
        <v>34.1</v>
      </c>
      <c r="D6" s="35">
        <v>35.1</v>
      </c>
      <c r="E6" s="35">
        <v>34.200000000000003</v>
      </c>
      <c r="F6" s="35">
        <v>34.6</v>
      </c>
      <c r="G6" s="35">
        <v>35</v>
      </c>
      <c r="H6" s="35">
        <v>34.200000000000003</v>
      </c>
      <c r="I6" s="35">
        <v>34.799999999999997</v>
      </c>
      <c r="J6" s="35">
        <v>34.1</v>
      </c>
      <c r="K6" s="35">
        <v>34</v>
      </c>
      <c r="L6" s="35">
        <v>34.700000000000003</v>
      </c>
      <c r="M6" s="35">
        <v>34.299999999999997</v>
      </c>
    </row>
    <row r="7" spans="1:13" ht="15.75" x14ac:dyDescent="0.3">
      <c r="A7" s="6" t="s">
        <v>4</v>
      </c>
      <c r="B7" s="52">
        <f>SUM(C7:M7)</f>
        <v>921807</v>
      </c>
      <c r="C7" s="36">
        <v>84744</v>
      </c>
      <c r="D7" s="36">
        <v>88178</v>
      </c>
      <c r="E7" s="36">
        <v>81734</v>
      </c>
      <c r="F7" s="36">
        <v>87412</v>
      </c>
      <c r="G7" s="36">
        <v>85245</v>
      </c>
      <c r="H7" s="36">
        <v>84191</v>
      </c>
      <c r="I7" s="36">
        <v>84056</v>
      </c>
      <c r="J7" s="36">
        <v>79381</v>
      </c>
      <c r="K7" s="36">
        <v>80775</v>
      </c>
      <c r="L7" s="36">
        <v>84099</v>
      </c>
      <c r="M7" s="36">
        <v>81992</v>
      </c>
    </row>
    <row r="8" spans="1:13" ht="15.75" x14ac:dyDescent="0.3">
      <c r="A8" s="6" t="s">
        <v>5</v>
      </c>
      <c r="B8" s="52">
        <f>SUM(C8:M8)</f>
        <v>1936254</v>
      </c>
      <c r="C8" s="36">
        <v>167215</v>
      </c>
      <c r="D8" s="36">
        <v>173928</v>
      </c>
      <c r="E8" s="36">
        <v>172146</v>
      </c>
      <c r="F8" s="36">
        <v>189100</v>
      </c>
      <c r="G8" s="36">
        <v>177776</v>
      </c>
      <c r="H8" s="36">
        <v>180287</v>
      </c>
      <c r="I8" s="36">
        <v>180213</v>
      </c>
      <c r="J8" s="36">
        <v>170958</v>
      </c>
      <c r="K8" s="36">
        <v>175824</v>
      </c>
      <c r="L8" s="36">
        <v>181252</v>
      </c>
      <c r="M8" s="36">
        <v>167555</v>
      </c>
    </row>
    <row r="9" spans="1:13" ht="15.75" x14ac:dyDescent="0.3">
      <c r="A9" s="6" t="s">
        <v>6</v>
      </c>
      <c r="B9" s="37">
        <f>AVERAGE(C9:M9)</f>
        <v>1.5290909090909091</v>
      </c>
      <c r="C9" s="22">
        <v>1.58</v>
      </c>
      <c r="D9" s="22">
        <v>1.61</v>
      </c>
      <c r="E9" s="22">
        <v>1.55</v>
      </c>
      <c r="F9" s="22">
        <v>1.57</v>
      </c>
      <c r="G9" s="22">
        <v>1.56</v>
      </c>
      <c r="H9" s="22">
        <v>1.51</v>
      </c>
      <c r="I9" s="22">
        <v>1.49</v>
      </c>
      <c r="J9" s="22">
        <v>1.47</v>
      </c>
      <c r="K9" s="22">
        <v>1.48</v>
      </c>
      <c r="L9" s="22">
        <v>1.5</v>
      </c>
      <c r="M9" s="22">
        <v>1.5</v>
      </c>
    </row>
    <row r="10" spans="1:13" ht="15.75" x14ac:dyDescent="0.3">
      <c r="A10" s="6" t="s">
        <v>18</v>
      </c>
      <c r="B10" s="27">
        <f>AVERAGE(C10:M10)</f>
        <v>3.2110161389402276</v>
      </c>
      <c r="C10" s="19">
        <f>C8*C9/C7</f>
        <v>3.1176213065231759</v>
      </c>
      <c r="D10" s="19">
        <f t="shared" ref="D10:M10" si="0">D8*D9/D7</f>
        <v>3.1756683072875322</v>
      </c>
      <c r="E10" s="19">
        <f t="shared" si="0"/>
        <v>3.2645692123229009</v>
      </c>
      <c r="F10" s="19">
        <f t="shared" si="0"/>
        <v>3.396410103875898</v>
      </c>
      <c r="G10" s="19">
        <f t="shared" si="0"/>
        <v>3.2533352102762625</v>
      </c>
      <c r="H10" s="19">
        <f t="shared" si="0"/>
        <v>3.2335210414414841</v>
      </c>
      <c r="I10" s="19">
        <f t="shared" si="0"/>
        <v>3.194505686685067</v>
      </c>
      <c r="J10" s="19">
        <f t="shared" si="0"/>
        <v>3.1658490066892582</v>
      </c>
      <c r="K10" s="19">
        <f t="shared" si="0"/>
        <v>3.2215353760445682</v>
      </c>
      <c r="L10" s="19">
        <f t="shared" si="0"/>
        <v>3.2328327328505688</v>
      </c>
      <c r="M10" s="19">
        <f t="shared" si="0"/>
        <v>3.06532954434579</v>
      </c>
    </row>
    <row r="11" spans="1:13" ht="15.75" x14ac:dyDescent="0.3">
      <c r="A11" s="6" t="s">
        <v>96</v>
      </c>
      <c r="B11" s="27">
        <f>AVERAGE(C11:M11)</f>
        <v>0.10580189264023053</v>
      </c>
      <c r="C11" s="19">
        <f>C44*C10/1000</f>
        <v>0.10272456459048661</v>
      </c>
      <c r="D11" s="19">
        <f>C44*D10/1000</f>
        <v>0.10463719357683132</v>
      </c>
      <c r="E11" s="19">
        <f>C44*E10/1000</f>
        <v>0.10756644824363464</v>
      </c>
      <c r="F11" s="19">
        <f>C44*F10/1000</f>
        <v>0.11191056090146957</v>
      </c>
      <c r="G11" s="19">
        <f>C44*G10/1000</f>
        <v>0.10719629168663557</v>
      </c>
      <c r="H11" s="19">
        <f>C44*H10/1000</f>
        <v>0.10654342154425613</v>
      </c>
      <c r="I11" s="19">
        <f>C44*I10/1000</f>
        <v>0.10525787883856877</v>
      </c>
      <c r="J11" s="19">
        <f>C44*J10/1000</f>
        <v>0.10431365095270624</v>
      </c>
      <c r="K11" s="19">
        <f>C44*K10/1000</f>
        <v>0.10614849793482052</v>
      </c>
      <c r="L11" s="19">
        <f>C44*L10/1000</f>
        <v>0.10652074200965142</v>
      </c>
      <c r="M11" s="19">
        <f>C44*M10/1000</f>
        <v>0.1010015687634752</v>
      </c>
    </row>
    <row r="12" spans="1:13" ht="15.75" x14ac:dyDescent="0.3">
      <c r="A12" s="6" t="s">
        <v>97</v>
      </c>
      <c r="B12" s="27">
        <f>AVERAGE(C12:M12)</f>
        <v>1.6868909670494911E-2</v>
      </c>
      <c r="C12" s="19">
        <f>C45*C10/1000</f>
        <v>1.6378264677270358E-2</v>
      </c>
      <c r="D12" s="19">
        <f>C45*D10/1000</f>
        <v>1.6683211638035326E-2</v>
      </c>
      <c r="E12" s="19">
        <f>C45*E10/1000</f>
        <v>1.7150248012745613E-2</v>
      </c>
      <c r="F12" s="19">
        <f>C45*F10/1000</f>
        <v>1.7842867418644659E-2</v>
      </c>
      <c r="G12" s="19">
        <f>C45*G10/1000</f>
        <v>1.7091230755415528E-2</v>
      </c>
      <c r="H12" s="19">
        <f>C45*H10/1000</f>
        <v>1.698713802906127E-2</v>
      </c>
      <c r="I12" s="19">
        <f>C45*I10/1000</f>
        <v>1.6782172850852751E-2</v>
      </c>
      <c r="J12" s="19">
        <f>C45*J10/1000</f>
        <v>1.6631626442678942E-2</v>
      </c>
      <c r="K12" s="19">
        <f>C45*K10/1000</f>
        <v>1.6924171946621061E-2</v>
      </c>
      <c r="L12" s="19">
        <f>C45*L10/1000</f>
        <v>1.6983522034951255E-2</v>
      </c>
      <c r="M12" s="19">
        <f>C45*M10/1000</f>
        <v>1.6103552569167262E-2</v>
      </c>
    </row>
    <row r="13" spans="1:13" ht="15.75" x14ac:dyDescent="0.3">
      <c r="A13" s="6" t="s">
        <v>98</v>
      </c>
      <c r="B13" s="27">
        <f>AVERAGE(C13:M13)</f>
        <v>2.8886301185906283E-2</v>
      </c>
      <c r="C13" s="19">
        <f>C46*C10/1000</f>
        <v>2.804612127348249E-2</v>
      </c>
      <c r="D13" s="19">
        <f>C46*D10/1000</f>
        <v>2.8568312092358644E-2</v>
      </c>
      <c r="E13" s="19">
        <f>C46*E10/1000</f>
        <v>2.9368064634056817E-2</v>
      </c>
      <c r="F13" s="19">
        <f>C46*F10/1000</f>
        <v>3.055410529446758E-2</v>
      </c>
      <c r="G13" s="19">
        <f>C46*G10/1000</f>
        <v>2.926700355164526E-2</v>
      </c>
      <c r="H13" s="19">
        <f>C46*H10/1000</f>
        <v>2.9088755288807593E-2</v>
      </c>
      <c r="I13" s="19">
        <f>C46*I10/1000</f>
        <v>2.8737773157418864E-2</v>
      </c>
      <c r="J13" s="19">
        <f>C46*J10/1000</f>
        <v>2.8479977664176568E-2</v>
      </c>
      <c r="K13" s="19">
        <f>C46*K10/1000</f>
        <v>2.8980932242896936E-2</v>
      </c>
      <c r="L13" s="19">
        <f>C46*L10/1000</f>
        <v>2.9082563264723717E-2</v>
      </c>
      <c r="M13" s="19">
        <f>C46*M10/1000</f>
        <v>2.757570458093473E-2</v>
      </c>
    </row>
    <row r="14" spans="1:13" ht="15.75" x14ac:dyDescent="0.3">
      <c r="A14" s="6"/>
      <c r="B14" s="2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 x14ac:dyDescent="0.3">
      <c r="A15" s="7" t="s">
        <v>19</v>
      </c>
      <c r="B15" s="27">
        <f>AVERAGE(C15:M15)</f>
        <v>2.1013728432282939</v>
      </c>
      <c r="C15" s="20">
        <f>+C8/C7</f>
        <v>1.9731780421032759</v>
      </c>
      <c r="D15" s="20">
        <f t="shared" ref="D15:M15" si="1">+D8/D7</f>
        <v>1.9724647871351131</v>
      </c>
      <c r="E15" s="20">
        <f t="shared" si="1"/>
        <v>2.1061736853696136</v>
      </c>
      <c r="F15" s="20">
        <f t="shared" si="1"/>
        <v>2.1633185375005719</v>
      </c>
      <c r="G15" s="20">
        <f t="shared" si="1"/>
        <v>2.08547128863863</v>
      </c>
      <c r="H15" s="20">
        <f t="shared" si="1"/>
        <v>2.1414046632062811</v>
      </c>
      <c r="I15" s="20">
        <f t="shared" si="1"/>
        <v>2.1439635481107833</v>
      </c>
      <c r="J15" s="20">
        <f t="shared" si="1"/>
        <v>2.15363878006072</v>
      </c>
      <c r="K15" s="20">
        <f t="shared" si="1"/>
        <v>2.1767130919220055</v>
      </c>
      <c r="L15" s="20">
        <f t="shared" si="1"/>
        <v>2.1552218219003794</v>
      </c>
      <c r="M15" s="20">
        <f t="shared" si="1"/>
        <v>2.04355302956386</v>
      </c>
    </row>
    <row r="16" spans="1:13" ht="15.75" x14ac:dyDescent="0.3">
      <c r="A16" s="7" t="s">
        <v>20</v>
      </c>
      <c r="B16" s="27">
        <f>AVERAGE(C16:M16)</f>
        <v>2.0593728432282941</v>
      </c>
      <c r="C16" s="20">
        <f>+C15-0.042</f>
        <v>1.9311780421032758</v>
      </c>
      <c r="D16" s="20">
        <f t="shared" ref="D16:M16" si="2">+D15-0.042</f>
        <v>1.930464787135113</v>
      </c>
      <c r="E16" s="20">
        <f t="shared" si="2"/>
        <v>2.0641736853696138</v>
      </c>
      <c r="F16" s="20">
        <f t="shared" si="2"/>
        <v>2.1213185375005721</v>
      </c>
      <c r="G16" s="20">
        <f t="shared" si="2"/>
        <v>2.0434712886386301</v>
      </c>
      <c r="H16" s="20">
        <f t="shared" si="2"/>
        <v>2.0994046632062813</v>
      </c>
      <c r="I16" s="20">
        <f t="shared" si="2"/>
        <v>2.1019635481107835</v>
      </c>
      <c r="J16" s="20">
        <f t="shared" si="2"/>
        <v>2.1116387800607201</v>
      </c>
      <c r="K16" s="20">
        <f t="shared" si="2"/>
        <v>2.1347130919220056</v>
      </c>
      <c r="L16" s="20">
        <f t="shared" si="2"/>
        <v>2.1132218219003795</v>
      </c>
      <c r="M16" s="20">
        <f t="shared" si="2"/>
        <v>2.0015530295638602</v>
      </c>
    </row>
    <row r="17" spans="1:13" s="21" customFormat="1" ht="15.75" x14ac:dyDescent="0.3">
      <c r="A17" s="25"/>
      <c r="B17" s="27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x14ac:dyDescent="0.25">
      <c r="A18" s="15" t="s">
        <v>61</v>
      </c>
      <c r="B18" s="54"/>
      <c r="C18" s="30">
        <f t="shared" ref="C18:M18" si="3">+C44*6.25/1000*100</f>
        <v>20.593538007556866</v>
      </c>
      <c r="D18" s="30">
        <f t="shared" si="3"/>
        <v>20.593538007556866</v>
      </c>
      <c r="E18" s="30">
        <f t="shared" si="3"/>
        <v>20.593538007556866</v>
      </c>
      <c r="F18" s="30">
        <f t="shared" si="3"/>
        <v>20.593538007556866</v>
      </c>
      <c r="G18" s="30">
        <f t="shared" si="3"/>
        <v>20.593538007556866</v>
      </c>
      <c r="H18" s="30">
        <f t="shared" si="3"/>
        <v>20.593538007556866</v>
      </c>
      <c r="I18" s="30">
        <f t="shared" si="3"/>
        <v>20.593538007556866</v>
      </c>
      <c r="J18" s="30">
        <f t="shared" si="3"/>
        <v>20.593538007556866</v>
      </c>
      <c r="K18" s="30">
        <f t="shared" si="3"/>
        <v>20.593538007556866</v>
      </c>
      <c r="L18" s="30">
        <f t="shared" si="3"/>
        <v>20.593538007556866</v>
      </c>
      <c r="M18" s="30">
        <f t="shared" si="3"/>
        <v>20.593538007556866</v>
      </c>
    </row>
    <row r="19" spans="1:13" x14ac:dyDescent="0.25">
      <c r="A19" s="8" t="s">
        <v>46</v>
      </c>
      <c r="B19" s="55"/>
      <c r="C19" s="29">
        <f>+C45/1000*100</f>
        <v>0.5253449045591646</v>
      </c>
      <c r="D19" s="29">
        <f t="shared" ref="D19:M19" si="4">+D45/1000*100</f>
        <v>0.5253449045591646</v>
      </c>
      <c r="E19" s="29">
        <f t="shared" si="4"/>
        <v>0.5253449045591646</v>
      </c>
      <c r="F19" s="29">
        <f t="shared" si="4"/>
        <v>0.5253449045591646</v>
      </c>
      <c r="G19" s="29">
        <f t="shared" si="4"/>
        <v>0.5253449045591646</v>
      </c>
      <c r="H19" s="29">
        <f t="shared" si="4"/>
        <v>0.5253449045591646</v>
      </c>
      <c r="I19" s="29">
        <f t="shared" si="4"/>
        <v>0.5253449045591646</v>
      </c>
      <c r="J19" s="29">
        <f t="shared" si="4"/>
        <v>0.5253449045591646</v>
      </c>
      <c r="K19" s="29">
        <f t="shared" si="4"/>
        <v>0.5253449045591646</v>
      </c>
      <c r="L19" s="29">
        <f t="shared" si="4"/>
        <v>0.5253449045591646</v>
      </c>
      <c r="M19" s="29">
        <f t="shared" si="4"/>
        <v>0.5253449045591646</v>
      </c>
    </row>
    <row r="20" spans="1:13" x14ac:dyDescent="0.25">
      <c r="A20" s="14" t="s">
        <v>62</v>
      </c>
      <c r="B20" s="56"/>
      <c r="C20" s="29">
        <f>+C46/1000*100</f>
        <v>0.89960000000000007</v>
      </c>
      <c r="D20" s="29">
        <f t="shared" ref="D20:M20" si="5">+D46/1000*100</f>
        <v>0.89960000000000007</v>
      </c>
      <c r="E20" s="29">
        <f t="shared" si="5"/>
        <v>0.89960000000000007</v>
      </c>
      <c r="F20" s="29">
        <f t="shared" si="5"/>
        <v>0.89960000000000007</v>
      </c>
      <c r="G20" s="29">
        <f t="shared" si="5"/>
        <v>0.89960000000000007</v>
      </c>
      <c r="H20" s="29">
        <f t="shared" si="5"/>
        <v>0.89960000000000007</v>
      </c>
      <c r="I20" s="29">
        <f t="shared" si="5"/>
        <v>0.89960000000000007</v>
      </c>
      <c r="J20" s="29">
        <f t="shared" si="5"/>
        <v>0.89960000000000007</v>
      </c>
      <c r="K20" s="29">
        <f t="shared" si="5"/>
        <v>0.89960000000000007</v>
      </c>
      <c r="L20" s="29">
        <f t="shared" si="5"/>
        <v>0.89960000000000007</v>
      </c>
      <c r="M20" s="29">
        <f t="shared" si="5"/>
        <v>0.89960000000000007</v>
      </c>
    </row>
    <row r="21" spans="1:13" x14ac:dyDescent="0.25">
      <c r="A21" s="9"/>
      <c r="B21" s="3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18" t="s">
        <v>24</v>
      </c>
      <c r="B22" s="5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21" customFormat="1" ht="15.75" x14ac:dyDescent="0.3">
      <c r="A23" s="24" t="s">
        <v>33</v>
      </c>
      <c r="B23" s="26"/>
      <c r="C23" s="64">
        <f>+VLOOKUP(C6,'2) Tabeller og Normtal'!$Y$7:$Z$657,2)</f>
        <v>35</v>
      </c>
      <c r="D23" s="64">
        <f>+'2) Tabeller og Normtal'!Z108</f>
        <v>40</v>
      </c>
      <c r="E23" s="64">
        <f>+VLOOKUP(E6,'2) Tabeller og Normtal'!$Y$7:$Z$657,2)</f>
        <v>35</v>
      </c>
      <c r="F23" s="64">
        <f>+VLOOKUP(F6,'2) Tabeller og Normtal'!$Y$7:$Z$657,2)</f>
        <v>35</v>
      </c>
      <c r="G23" s="64">
        <f>+VLOOKUP(G6,'2) Tabeller og Normtal'!$Y$7:$Z$657,2)</f>
        <v>35</v>
      </c>
      <c r="H23" s="64">
        <f>+VLOOKUP(H6,'2) Tabeller og Normtal'!$Y$7:$Z$657,2)</f>
        <v>35</v>
      </c>
      <c r="I23" s="64">
        <f>+VLOOKUP(I6,'2) Tabeller og Normtal'!$Y$7:$Z$657,2)</f>
        <v>35</v>
      </c>
      <c r="J23" s="64">
        <f>+VLOOKUP(J6,'2) Tabeller og Normtal'!$Y$7:$Z$657,2)</f>
        <v>35</v>
      </c>
      <c r="K23" s="64">
        <f>+VLOOKUP(K6,'2) Tabeller og Normtal'!$Y$7:$Z$657,2)</f>
        <v>35</v>
      </c>
      <c r="L23" s="64">
        <f>+VLOOKUP(L6,'2) Tabeller og Normtal'!$Y$7:$Z$657,2)</f>
        <v>35</v>
      </c>
      <c r="M23" s="64">
        <f>+VLOOKUP(M6,'2) Tabeller og Normtal'!$Y$7:$Z$657,2)</f>
        <v>35</v>
      </c>
    </row>
    <row r="24" spans="1:13" s="21" customFormat="1" ht="15.75" x14ac:dyDescent="0.3">
      <c r="A24" s="24"/>
      <c r="B24" s="26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s="21" customFormat="1" ht="15.75" x14ac:dyDescent="0.3">
      <c r="A25" s="25" t="s">
        <v>75</v>
      </c>
      <c r="B25" s="26"/>
      <c r="C25" s="62"/>
      <c r="D25" s="62"/>
      <c r="E25" s="62"/>
      <c r="F25" s="62"/>
      <c r="G25" s="63"/>
      <c r="H25" s="62"/>
      <c r="I25" s="62"/>
      <c r="J25" s="62"/>
      <c r="K25" s="63"/>
      <c r="L25" s="62"/>
      <c r="M25" s="62"/>
    </row>
    <row r="26" spans="1:13" x14ac:dyDescent="0.25">
      <c r="A26" s="16" t="s">
        <v>85</v>
      </c>
      <c r="B26" s="60"/>
      <c r="C26" s="65">
        <f>+VLOOKUP(C23,'2) Tabeller og Normtal'!$R$7:$W$13,2)</f>
        <v>36.54</v>
      </c>
      <c r="D26" s="65">
        <f>+VLOOKUP(D23,'2) Tabeller og Normtal'!$R$7:$W$13,2)</f>
        <v>50.25</v>
      </c>
      <c r="E26" s="65">
        <f>+VLOOKUP(E23,'2) Tabeller og Normtal'!$R$7:$W$13,2)</f>
        <v>36.54</v>
      </c>
      <c r="F26" s="65">
        <f>+VLOOKUP(F23,'2) Tabeller og Normtal'!$R$7:$W$13,2)</f>
        <v>36.54</v>
      </c>
      <c r="G26" s="65">
        <f>+VLOOKUP(G23,'2) Tabeller og Normtal'!$R$7:$W$13,2)</f>
        <v>36.54</v>
      </c>
      <c r="H26" s="65">
        <f>+VLOOKUP(H23,'2) Tabeller og Normtal'!$R$7:$W$13,2)</f>
        <v>36.54</v>
      </c>
      <c r="I26" s="65">
        <f>+VLOOKUP(I23,'2) Tabeller og Normtal'!$R$7:$W$13,2)</f>
        <v>36.54</v>
      </c>
      <c r="J26" s="65">
        <f>+VLOOKUP(J23,'2) Tabeller og Normtal'!$R$7:$W$13,2)</f>
        <v>36.54</v>
      </c>
      <c r="K26" s="65">
        <f>+VLOOKUP(K23,'2) Tabeller og Normtal'!$R$7:$W$13,2)</f>
        <v>36.54</v>
      </c>
      <c r="L26" s="65">
        <f>+VLOOKUP(L23,'2) Tabeller og Normtal'!$R$7:$W$13,2)</f>
        <v>36.54</v>
      </c>
      <c r="M26" s="65">
        <f>+VLOOKUP(M23,'2) Tabeller og Normtal'!$R$7:$W$13,2)</f>
        <v>36.54</v>
      </c>
    </row>
    <row r="27" spans="1:13" ht="15.75" x14ac:dyDescent="0.3">
      <c r="A27" s="10" t="s">
        <v>86</v>
      </c>
      <c r="B27" s="60"/>
      <c r="C27" s="28">
        <f>+((C10*C18*1.6)-(C16*29))/VLOOKUP(C23,'2) Tabeller og Normtal'!$Z$7:$AF$658,6)</f>
        <v>0.97741425459187414</v>
      </c>
      <c r="D27" s="28">
        <f>+((D10*D18*1.6)-(D16*29))/VLOOKUP(D23,'2) Tabeller og Normtal'!$Z$7:$AF$658,6)</f>
        <v>0.73964297278675928</v>
      </c>
      <c r="E27" s="28">
        <f>+((E10*E18*1.6)-(E16*29))/VLOOKUP(E23,'2) Tabeller og Normtal'!$Z$7:$AF$658,6)</f>
        <v>0.99802115832459903</v>
      </c>
      <c r="F27" s="28">
        <f>+((F10*F18*1.6)-(F16*29))/VLOOKUP(F23,'2) Tabeller og Normtal'!$Z$7:$AF$658,6)</f>
        <v>1.054232705312824</v>
      </c>
      <c r="G27" s="28">
        <f>+((G10*G18*1.6)-(G16*29))/VLOOKUP(G23,'2) Tabeller og Normtal'!$Z$7:$AF$658,6)</f>
        <v>1.0028373287890229</v>
      </c>
      <c r="H27" s="28">
        <f>+((H10*H18*1.6)-(H16*29))/VLOOKUP(H23,'2) Tabeller og Normtal'!$Z$7:$AF$658,6)</f>
        <v>0.95524448349945501</v>
      </c>
      <c r="I27" s="28">
        <f>+((I10*I18*1.6)-(I16*29))/VLOOKUP(I23,'2) Tabeller og Normtal'!$Z$7:$AF$658,6)</f>
        <v>0.9267978230827626</v>
      </c>
      <c r="J27" s="28">
        <f>+((J10*J18*1.6)-(J16*29))/VLOOKUP(J23,'2) Tabeller og Normtal'!$Z$7:$AF$658,6)</f>
        <v>0.9011741910239609</v>
      </c>
      <c r="K27" s="28">
        <f>+((K10*K18*1.6)-(K16*29))/VLOOKUP(K23,'2) Tabeller og Normtal'!$Z$7:$AF$658,6)</f>
        <v>0.92556105165444236</v>
      </c>
      <c r="L27" s="28">
        <f>+((L10*L18*1.6)-(L16*29))/VLOOKUP(L23,'2) Tabeller og Normtal'!$Z$7:$AF$658,6)</f>
        <v>0.94638722122469443</v>
      </c>
      <c r="M27" s="28">
        <f>+((M10*M18*1.6)-(M16*29))/VLOOKUP(M23,'2) Tabeller og Normtal'!$Z$7:$AF$658,6)</f>
        <v>0.89867219468877091</v>
      </c>
    </row>
    <row r="28" spans="1:13" ht="15.75" x14ac:dyDescent="0.3">
      <c r="A28" s="10" t="s">
        <v>74</v>
      </c>
      <c r="B28" s="60"/>
      <c r="C28" s="30">
        <f>C26*C27</f>
        <v>35.714716862787078</v>
      </c>
      <c r="D28" s="30">
        <f t="shared" ref="D28:M28" si="6">D26*D27</f>
        <v>37.167059382534653</v>
      </c>
      <c r="E28" s="30">
        <f t="shared" si="6"/>
        <v>36.467693125180851</v>
      </c>
      <c r="F28" s="30">
        <f t="shared" si="6"/>
        <v>38.521663052130585</v>
      </c>
      <c r="G28" s="30">
        <f t="shared" si="6"/>
        <v>36.643675993950893</v>
      </c>
      <c r="H28" s="30">
        <f t="shared" si="6"/>
        <v>34.904633427070088</v>
      </c>
      <c r="I28" s="30">
        <f t="shared" si="6"/>
        <v>33.865192455444145</v>
      </c>
      <c r="J28" s="30">
        <f t="shared" si="6"/>
        <v>32.928904940015528</v>
      </c>
      <c r="K28" s="30">
        <f t="shared" si="6"/>
        <v>33.82000082745332</v>
      </c>
      <c r="L28" s="30">
        <f t="shared" si="6"/>
        <v>34.580989063550334</v>
      </c>
      <c r="M28" s="30">
        <f t="shared" si="6"/>
        <v>32.837481993927689</v>
      </c>
    </row>
    <row r="29" spans="1:13" ht="15.75" x14ac:dyDescent="0.3">
      <c r="A29" s="7" t="s">
        <v>87</v>
      </c>
      <c r="B29" s="60"/>
      <c r="C29" s="31">
        <f t="shared" ref="C29:M29" si="7">+C28/1000*C7</f>
        <v>3026.6079658200283</v>
      </c>
      <c r="D29" s="31">
        <f t="shared" si="7"/>
        <v>3277.3169622331407</v>
      </c>
      <c r="E29" s="31">
        <f t="shared" si="7"/>
        <v>2980.650429893532</v>
      </c>
      <c r="F29" s="31">
        <f t="shared" si="7"/>
        <v>3367.2556107128385</v>
      </c>
      <c r="G29" s="31">
        <f t="shared" si="7"/>
        <v>3123.6901601043442</v>
      </c>
      <c r="H29" s="31">
        <f t="shared" si="7"/>
        <v>2938.6559928584575</v>
      </c>
      <c r="I29" s="31">
        <f t="shared" si="7"/>
        <v>2846.572617034813</v>
      </c>
      <c r="J29" s="31">
        <f t="shared" si="7"/>
        <v>2613.9294030433725</v>
      </c>
      <c r="K29" s="31">
        <f t="shared" si="7"/>
        <v>2731.8105668375415</v>
      </c>
      <c r="L29" s="31">
        <f t="shared" si="7"/>
        <v>2908.2265992555194</v>
      </c>
      <c r="M29" s="31">
        <f t="shared" si="7"/>
        <v>2692.4108236461193</v>
      </c>
    </row>
    <row r="30" spans="1:13" s="21" customFormat="1" ht="15.75" x14ac:dyDescent="0.3">
      <c r="A30" s="25"/>
      <c r="B30" s="6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15.75" x14ac:dyDescent="0.3">
      <c r="A31" s="10" t="s">
        <v>76</v>
      </c>
      <c r="B31" s="60"/>
    </row>
    <row r="32" spans="1:13" x14ac:dyDescent="0.25">
      <c r="A32" s="16" t="s">
        <v>88</v>
      </c>
      <c r="B32" s="60"/>
      <c r="C32" s="68">
        <f>+VLOOKUP(C23,'2) Tabeller og Normtal'!$R$7:$W$13,3)</f>
        <v>11.294</v>
      </c>
      <c r="D32" s="68">
        <f>+VLOOKUP(D23,'2) Tabeller og Normtal'!$R$7:$W$13,3)</f>
        <v>14.704000000000001</v>
      </c>
      <c r="E32" s="68">
        <f>+VLOOKUP(E23,'2) Tabeller og Normtal'!$R$7:$W$13,3)</f>
        <v>11.294</v>
      </c>
      <c r="F32" s="68">
        <f>+VLOOKUP(F23,'2) Tabeller og Normtal'!$R$7:$W$13,3)</f>
        <v>11.294</v>
      </c>
      <c r="G32" s="68">
        <f>+VLOOKUP(G23,'2) Tabeller og Normtal'!$R$7:$W$13,3)</f>
        <v>11.294</v>
      </c>
      <c r="H32" s="68">
        <f>+VLOOKUP(H23,'2) Tabeller og Normtal'!$R$7:$W$13,3)</f>
        <v>11.294</v>
      </c>
      <c r="I32" s="68">
        <f>+VLOOKUP(I23,'2) Tabeller og Normtal'!$R$7:$W$13,3)</f>
        <v>11.294</v>
      </c>
      <c r="J32" s="68">
        <f>+VLOOKUP(J23,'2) Tabeller og Normtal'!$R$7:$W$13,3)</f>
        <v>11.294</v>
      </c>
      <c r="K32" s="68">
        <f>+VLOOKUP(K23,'2) Tabeller og Normtal'!$R$7:$W$13,3)</f>
        <v>11.294</v>
      </c>
      <c r="L32" s="68">
        <f>+VLOOKUP(L23,'2) Tabeller og Normtal'!$R$7:$W$13,3)</f>
        <v>11.294</v>
      </c>
      <c r="M32" s="68">
        <f>+VLOOKUP(M23,'2) Tabeller og Normtal'!$R$7:$W$13,3)</f>
        <v>11.294</v>
      </c>
    </row>
    <row r="33" spans="1:13" ht="15.75" x14ac:dyDescent="0.3">
      <c r="A33" s="10" t="s">
        <v>89</v>
      </c>
      <c r="B33" s="60"/>
      <c r="C33" s="28">
        <f>+((C10*C19*10)-(C16*3.3))/VLOOKUP(C23,'2) Tabeller og Normtal'!$Z$7:$AF$657,7)</f>
        <v>0.88700151935545657</v>
      </c>
      <c r="D33" s="28">
        <f>+((D10*D19*10)-(D16*3.3))/VLOOKUP(D23,'2) Tabeller og Normtal'!$Z$7:$AF$657,7)</f>
        <v>0.70202027505033704</v>
      </c>
      <c r="E33" s="28">
        <f>+((E10*E19*10)-(E16*3.3))/VLOOKUP(E23,'2) Tabeller og Normtal'!$Z$7:$AF$657,7)</f>
        <v>0.91653145842428108</v>
      </c>
      <c r="F33" s="28">
        <f>+((F10*F19*10)-(F16*3.3))/VLOOKUP(F23,'2) Tabeller og Normtal'!$Z$7:$AF$657,7)</f>
        <v>0.96121597915716062</v>
      </c>
      <c r="G33" s="28">
        <f>+((G10*G19*10)-(G16*3.3))/VLOOKUP(G23,'2) Tabeller og Normtal'!$Z$7:$AF$657,7)</f>
        <v>0.91735598430035892</v>
      </c>
      <c r="H33" s="28">
        <f>+((H10*H19*10)-(H16*3.3))/VLOOKUP(H23,'2) Tabeller og Normtal'!$Z$7:$AF$657,7)</f>
        <v>0.89176441848231769</v>
      </c>
      <c r="I33" s="28">
        <f>+((I10*I19*10)-(I16*3.3))/VLOOKUP(I23,'2) Tabeller og Normtal'!$Z$7:$AF$657,7)</f>
        <v>0.87284513670985497</v>
      </c>
      <c r="J33" s="28">
        <f>+((J10*J19*10)-(J16*3.3))/VLOOKUP(J23,'2) Tabeller og Normtal'!$Z$7:$AF$657,7)</f>
        <v>0.85666830394313542</v>
      </c>
      <c r="K33" s="28">
        <f>+((K10*K19*10)-(K16*3.3))/VLOOKUP(K23,'2) Tabeller og Normtal'!$Z$7:$AF$657,7)</f>
        <v>0.87585272546794724</v>
      </c>
      <c r="L33" s="28">
        <f>+((L10*L19*10)-(L16*3.3))/VLOOKUP(L23,'2) Tabeller og Normtal'!$Z$7:$AF$657,7)</f>
        <v>0.88740159775531924</v>
      </c>
      <c r="M33" s="28">
        <f>+((M10*M19*10)-(M16*3.3))/VLOOKUP(M23,'2) Tabeller og Normtal'!$Z$7:$AF$657,7)</f>
        <v>0.8420591818800115</v>
      </c>
    </row>
    <row r="34" spans="1:13" ht="15.75" x14ac:dyDescent="0.3">
      <c r="A34" s="10" t="s">
        <v>90</v>
      </c>
      <c r="B34" s="60"/>
      <c r="C34" s="30">
        <f>C32*C33</f>
        <v>10.017795159600526</v>
      </c>
      <c r="D34" s="30">
        <f t="shared" ref="D34:M34" si="8">D32*D33</f>
        <v>10.322506124340157</v>
      </c>
      <c r="E34" s="30">
        <f t="shared" si="8"/>
        <v>10.35130629144383</v>
      </c>
      <c r="F34" s="30">
        <f t="shared" si="8"/>
        <v>10.855973268600973</v>
      </c>
      <c r="G34" s="30">
        <f t="shared" si="8"/>
        <v>10.360618486688255</v>
      </c>
      <c r="H34" s="30">
        <f t="shared" si="8"/>
        <v>10.071587342339296</v>
      </c>
      <c r="I34" s="30">
        <f t="shared" si="8"/>
        <v>9.8579129740011027</v>
      </c>
      <c r="J34" s="30">
        <f t="shared" si="8"/>
        <v>9.6752118247337719</v>
      </c>
      <c r="K34" s="30">
        <f t="shared" si="8"/>
        <v>9.891880681434996</v>
      </c>
      <c r="L34" s="30">
        <f t="shared" si="8"/>
        <v>10.022313645048575</v>
      </c>
      <c r="M34" s="30">
        <f t="shared" si="8"/>
        <v>9.5102164001528511</v>
      </c>
    </row>
    <row r="35" spans="1:13" ht="15.75" x14ac:dyDescent="0.3">
      <c r="A35" s="7" t="s">
        <v>91</v>
      </c>
      <c r="B35" s="60"/>
      <c r="C35" s="31">
        <f t="shared" ref="C35:M35" si="9">+C34/1000*C7</f>
        <v>848.94803300518709</v>
      </c>
      <c r="D35" s="31">
        <f t="shared" si="9"/>
        <v>910.21794503206638</v>
      </c>
      <c r="E35" s="31">
        <f t="shared" si="9"/>
        <v>846.05366842487001</v>
      </c>
      <c r="F35" s="31">
        <f t="shared" si="9"/>
        <v>948.94233535494823</v>
      </c>
      <c r="G35" s="31">
        <f t="shared" si="9"/>
        <v>883.19092289774028</v>
      </c>
      <c r="H35" s="31">
        <f t="shared" si="9"/>
        <v>847.93700993888763</v>
      </c>
      <c r="I35" s="31">
        <f t="shared" si="9"/>
        <v>828.61673294263665</v>
      </c>
      <c r="J35" s="31">
        <f t="shared" si="9"/>
        <v>768.02798985919162</v>
      </c>
      <c r="K35" s="31">
        <f t="shared" si="9"/>
        <v>799.01666204291178</v>
      </c>
      <c r="L35" s="31">
        <f t="shared" si="9"/>
        <v>842.86655523494017</v>
      </c>
      <c r="M35" s="31">
        <f t="shared" si="9"/>
        <v>779.76166308133247</v>
      </c>
    </row>
    <row r="36" spans="1:13" x14ac:dyDescent="0.25">
      <c r="B36" s="60"/>
    </row>
    <row r="37" spans="1:13" x14ac:dyDescent="0.25">
      <c r="A37" s="16" t="s">
        <v>94</v>
      </c>
      <c r="B37" s="60"/>
    </row>
    <row r="38" spans="1:13" ht="15.75" x14ac:dyDescent="0.3">
      <c r="A38" s="10" t="s">
        <v>21</v>
      </c>
      <c r="B38" s="60"/>
    </row>
    <row r="39" spans="1:13" ht="15.75" x14ac:dyDescent="0.3">
      <c r="A39" s="10" t="s">
        <v>92</v>
      </c>
      <c r="B39" s="60"/>
      <c r="C39" s="68">
        <f>+VLOOKUP(C23,'2) Tabeller og Normtal'!$R$7:$W$13,4)</f>
        <v>24.88</v>
      </c>
      <c r="D39" s="68">
        <f>+VLOOKUP(D23,'2) Tabeller og Normtal'!$R$7:$W$13,4)</f>
        <v>32.51</v>
      </c>
      <c r="E39" s="68">
        <f>+VLOOKUP(E23,'2) Tabeller og Normtal'!$R$7:$W$13,4)</f>
        <v>24.88</v>
      </c>
      <c r="F39" s="68">
        <f>+VLOOKUP(F23,'2) Tabeller og Normtal'!$R$7:$W$13,4)</f>
        <v>24.88</v>
      </c>
      <c r="G39" s="68">
        <f>+VLOOKUP(G23,'2) Tabeller og Normtal'!$R$7:$W$13,4)</f>
        <v>24.88</v>
      </c>
      <c r="H39" s="68">
        <f>+VLOOKUP(H23,'2) Tabeller og Normtal'!$R$7:$W$13,4)</f>
        <v>24.88</v>
      </c>
      <c r="I39" s="68">
        <f>+VLOOKUP(I23,'2) Tabeller og Normtal'!$R$7:$W$13,4)</f>
        <v>24.88</v>
      </c>
      <c r="J39" s="68">
        <f>+VLOOKUP(J23,'2) Tabeller og Normtal'!$R$7:$W$13,4)</f>
        <v>24.88</v>
      </c>
      <c r="K39" s="68">
        <f>+VLOOKUP(K23,'2) Tabeller og Normtal'!$R$7:$W$13,4)</f>
        <v>24.88</v>
      </c>
      <c r="L39" s="68">
        <f>+VLOOKUP(L23,'2) Tabeller og Normtal'!$R$7:$W$13,4)</f>
        <v>24.88</v>
      </c>
      <c r="M39" s="68">
        <f>+VLOOKUP(M23,'2) Tabeller og Normtal'!$R$7:$W$13,4)</f>
        <v>24.88</v>
      </c>
    </row>
    <row r="40" spans="1:13" ht="15.75" x14ac:dyDescent="0.3">
      <c r="A40" s="13" t="s">
        <v>93</v>
      </c>
      <c r="B40" s="61"/>
      <c r="C40" s="44">
        <f t="shared" ref="C40:M40" si="10">+C7*C39/1000</f>
        <v>2108.4307199999998</v>
      </c>
      <c r="D40" s="44">
        <f t="shared" si="10"/>
        <v>2866.66678</v>
      </c>
      <c r="E40" s="44">
        <f t="shared" si="10"/>
        <v>2033.5419199999999</v>
      </c>
      <c r="F40" s="44">
        <f t="shared" si="10"/>
        <v>2174.8105599999999</v>
      </c>
      <c r="G40" s="44">
        <f t="shared" si="10"/>
        <v>2120.8956000000003</v>
      </c>
      <c r="H40" s="44">
        <f t="shared" si="10"/>
        <v>2094.6720799999998</v>
      </c>
      <c r="I40" s="44">
        <f t="shared" si="10"/>
        <v>2091.3132799999998</v>
      </c>
      <c r="J40" s="44">
        <f t="shared" si="10"/>
        <v>1974.99928</v>
      </c>
      <c r="K40" s="44">
        <f t="shared" si="10"/>
        <v>2009.682</v>
      </c>
      <c r="L40" s="44">
        <f t="shared" si="10"/>
        <v>2092.38312</v>
      </c>
      <c r="M40" s="44">
        <f t="shared" si="10"/>
        <v>2039.9609599999999</v>
      </c>
    </row>
    <row r="41" spans="1:13" ht="15.75" x14ac:dyDescent="0.3">
      <c r="A41" s="5"/>
      <c r="B41" s="26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25">
      <c r="A42" s="17" t="s">
        <v>63</v>
      </c>
      <c r="B42" s="26"/>
      <c r="C42" s="23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4"/>
      <c r="B43" s="26"/>
    </row>
    <row r="44" spans="1:13" x14ac:dyDescent="0.25">
      <c r="A44" s="32" t="s">
        <v>30</v>
      </c>
      <c r="B44" s="59"/>
      <c r="C44" s="50">
        <f>+'3) Kg foder og  N + P g per kg '!D13</f>
        <v>32.94966081209099</v>
      </c>
      <c r="D44" s="50">
        <f>+'3) Kg foder og  N + P g per kg '!D13</f>
        <v>32.94966081209099</v>
      </c>
      <c r="E44" s="50">
        <f>+'3) Kg foder og  N + P g per kg '!D13</f>
        <v>32.94966081209099</v>
      </c>
      <c r="F44" s="50">
        <f>+'3) Kg foder og  N + P g per kg '!D13</f>
        <v>32.94966081209099</v>
      </c>
      <c r="G44" s="50">
        <f>+'3) Kg foder og  N + P g per kg '!D13</f>
        <v>32.94966081209099</v>
      </c>
      <c r="H44" s="50">
        <f>+'3) Kg foder og  N + P g per kg '!D13</f>
        <v>32.94966081209099</v>
      </c>
      <c r="I44" s="50">
        <f>+'3) Kg foder og  N + P g per kg '!D13</f>
        <v>32.94966081209099</v>
      </c>
      <c r="J44" s="50">
        <f>+'3) Kg foder og  N + P g per kg '!D13</f>
        <v>32.94966081209099</v>
      </c>
      <c r="K44" s="50">
        <f>+'3) Kg foder og  N + P g per kg '!D13</f>
        <v>32.94966081209099</v>
      </c>
      <c r="L44" s="50">
        <f>+'3) Kg foder og  N + P g per kg '!D13</f>
        <v>32.94966081209099</v>
      </c>
      <c r="M44" s="50">
        <f>+'3) Kg foder og  N + P g per kg '!D13</f>
        <v>32.94966081209099</v>
      </c>
    </row>
    <row r="45" spans="1:13" x14ac:dyDescent="0.25">
      <c r="A45" s="32" t="s">
        <v>31</v>
      </c>
      <c r="B45" s="60"/>
      <c r="C45" s="51">
        <f>+'3) Kg foder og  N + P g per kg '!E14</f>
        <v>5.2534490455916458</v>
      </c>
      <c r="D45" s="34">
        <f>+'3) Kg foder og  N + P g per kg '!E14</f>
        <v>5.2534490455916458</v>
      </c>
      <c r="E45" s="34">
        <f>+'3) Kg foder og  N + P g per kg '!E14</f>
        <v>5.2534490455916458</v>
      </c>
      <c r="F45" s="34">
        <f>+'3) Kg foder og  N + P g per kg '!E14</f>
        <v>5.2534490455916458</v>
      </c>
      <c r="G45" s="34">
        <f>+'3) Kg foder og  N + P g per kg '!E14</f>
        <v>5.2534490455916458</v>
      </c>
      <c r="H45" s="34">
        <f>+'3) Kg foder og  N + P g per kg '!E14</f>
        <v>5.2534490455916458</v>
      </c>
      <c r="I45" s="34">
        <f>+'3) Kg foder og  N + P g per kg '!E14</f>
        <v>5.2534490455916458</v>
      </c>
      <c r="J45" s="34">
        <f>+'3) Kg foder og  N + P g per kg '!E14</f>
        <v>5.2534490455916458</v>
      </c>
      <c r="K45" s="34">
        <f>+'3) Kg foder og  N + P g per kg '!E14</f>
        <v>5.2534490455916458</v>
      </c>
      <c r="L45" s="34">
        <f>+'3) Kg foder og  N + P g per kg '!E14</f>
        <v>5.2534490455916458</v>
      </c>
      <c r="M45" s="34">
        <f>+'3) Kg foder og  N + P g per kg '!E14</f>
        <v>5.2534490455916458</v>
      </c>
    </row>
    <row r="46" spans="1:13" x14ac:dyDescent="0.25">
      <c r="A46" s="32" t="s">
        <v>32</v>
      </c>
      <c r="B46" s="61"/>
      <c r="C46" s="50">
        <v>8.9960000000000004</v>
      </c>
      <c r="D46" s="33">
        <v>8.9960000000000004</v>
      </c>
      <c r="E46" s="33">
        <v>8.9960000000000004</v>
      </c>
      <c r="F46" s="33">
        <v>8.9960000000000004</v>
      </c>
      <c r="G46" s="33">
        <v>8.9960000000000004</v>
      </c>
      <c r="H46" s="33">
        <v>8.9960000000000004</v>
      </c>
      <c r="I46" s="33">
        <v>8.9960000000000004</v>
      </c>
      <c r="J46" s="33">
        <v>8.9960000000000004</v>
      </c>
      <c r="K46" s="33">
        <v>8.9960000000000004</v>
      </c>
      <c r="L46" s="33">
        <v>8.9960000000000004</v>
      </c>
      <c r="M46" s="33">
        <v>8.9960000000000004</v>
      </c>
    </row>
    <row r="47" spans="1:13" x14ac:dyDescent="0.25">
      <c r="A47" s="11"/>
    </row>
    <row r="48" spans="1:13" ht="13.9" customHeight="1" x14ac:dyDescent="0.25"/>
    <row r="49" spans="1:5" x14ac:dyDescent="0.25">
      <c r="B49" s="21"/>
      <c r="C49" s="21"/>
    </row>
    <row r="50" spans="1:5" x14ac:dyDescent="0.25">
      <c r="A50" s="21"/>
      <c r="B50" s="21"/>
      <c r="C50" s="21"/>
    </row>
    <row r="51" spans="1:5" x14ac:dyDescent="0.25">
      <c r="A51" s="21"/>
      <c r="B51" s="21"/>
      <c r="C51" s="21"/>
    </row>
    <row r="52" spans="1:5" x14ac:dyDescent="0.25">
      <c r="A52" s="21"/>
      <c r="B52" s="21"/>
      <c r="C52" s="21"/>
    </row>
    <row r="53" spans="1:5" x14ac:dyDescent="0.25">
      <c r="A53" s="26"/>
      <c r="B53" s="21"/>
      <c r="C53" s="21"/>
    </row>
    <row r="54" spans="1:5" x14ac:dyDescent="0.25">
      <c r="A54" s="26"/>
      <c r="B54" s="21"/>
      <c r="C54" s="21"/>
    </row>
    <row r="55" spans="1:5" x14ac:dyDescent="0.25">
      <c r="A55" s="26"/>
      <c r="C55" s="21"/>
    </row>
    <row r="56" spans="1:5" s="21" customFormat="1" x14ac:dyDescent="0.25">
      <c r="A56" s="26"/>
      <c r="B56"/>
      <c r="C56"/>
    </row>
    <row r="57" spans="1:5" s="21" customFormat="1" x14ac:dyDescent="0.25">
      <c r="A57" s="26"/>
      <c r="B57"/>
      <c r="C57"/>
    </row>
    <row r="58" spans="1:5" s="21" customFormat="1" x14ac:dyDescent="0.25">
      <c r="A58" s="8"/>
      <c r="B58"/>
      <c r="C58"/>
    </row>
    <row r="59" spans="1:5" x14ac:dyDescent="0.25">
      <c r="D59" s="21"/>
      <c r="E59" s="21"/>
    </row>
    <row r="60" spans="1:5" x14ac:dyDescent="0.25">
      <c r="D60" s="21"/>
      <c r="E60" s="21"/>
    </row>
    <row r="61" spans="1:5" x14ac:dyDescent="0.25">
      <c r="D61" s="21"/>
      <c r="E61" s="21"/>
    </row>
    <row r="62" spans="1:5" x14ac:dyDescent="0.25">
      <c r="D62" s="21"/>
      <c r="E62" s="21"/>
    </row>
    <row r="63" spans="1:5" x14ac:dyDescent="0.25">
      <c r="D63" s="21"/>
      <c r="E63" s="21"/>
    </row>
  </sheetData>
  <mergeCells count="13">
    <mergeCell ref="A1:A2"/>
    <mergeCell ref="B1:B2"/>
    <mergeCell ref="M1:M2"/>
    <mergeCell ref="L1:L2"/>
    <mergeCell ref="K1:K2"/>
    <mergeCell ref="J1:J2"/>
    <mergeCell ref="I1:I2"/>
    <mergeCell ref="H1:H2"/>
    <mergeCell ref="G1:G2"/>
    <mergeCell ref="F1:F2"/>
    <mergeCell ref="E1:E2"/>
    <mergeCell ref="D1:D2"/>
    <mergeCell ref="C1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57"/>
  <sheetViews>
    <sheetView zoomScale="90" zoomScaleNormal="90" workbookViewId="0">
      <selection activeCell="O84" sqref="O84"/>
    </sheetView>
  </sheetViews>
  <sheetFormatPr defaultRowHeight="15" x14ac:dyDescent="0.25"/>
  <cols>
    <col min="1" max="1" width="15.85546875" customWidth="1"/>
    <col min="24" max="24" width="6.28515625" customWidth="1"/>
    <col min="25" max="25" width="7.5703125" customWidth="1"/>
    <col min="26" max="26" width="10.7109375" customWidth="1"/>
  </cols>
  <sheetData>
    <row r="1" spans="1:35" x14ac:dyDescent="0.25">
      <c r="B1" s="78" t="s">
        <v>71</v>
      </c>
      <c r="C1" s="7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</row>
    <row r="2" spans="1:35" s="21" customFormat="1" x14ac:dyDescent="0.25">
      <c r="B2" s="78"/>
      <c r="C2" s="78"/>
      <c r="D2" s="78"/>
      <c r="E2" s="78"/>
      <c r="F2" s="79"/>
      <c r="G2" s="79"/>
      <c r="H2" s="79"/>
      <c r="I2" s="79"/>
      <c r="J2" s="79"/>
      <c r="K2" s="79"/>
      <c r="L2" s="79"/>
      <c r="M2" s="79"/>
      <c r="N2" s="79"/>
    </row>
    <row r="3" spans="1:35" x14ac:dyDescent="0.25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Y3" t="s">
        <v>77</v>
      </c>
      <c r="Z3" t="s">
        <v>78</v>
      </c>
    </row>
    <row r="4" spans="1:35" ht="14.45" customHeight="1" x14ac:dyDescent="0.25">
      <c r="R4" t="s">
        <v>37</v>
      </c>
      <c r="Y4" t="s">
        <v>38</v>
      </c>
      <c r="AA4" t="s">
        <v>44</v>
      </c>
      <c r="AC4" t="s">
        <v>45</v>
      </c>
      <c r="AE4" t="s">
        <v>70</v>
      </c>
      <c r="AG4" s="117" t="s">
        <v>84</v>
      </c>
      <c r="AH4" s="117"/>
      <c r="AI4" s="117"/>
    </row>
    <row r="5" spans="1:35" ht="14.45" customHeight="1" x14ac:dyDescent="0.25">
      <c r="R5" s="120" t="s">
        <v>80</v>
      </c>
      <c r="S5" s="120"/>
      <c r="T5" s="120"/>
      <c r="U5" s="120"/>
      <c r="V5" s="120"/>
      <c r="W5" s="120"/>
      <c r="AE5" s="115" t="s">
        <v>81</v>
      </c>
      <c r="AF5" s="116" t="s">
        <v>83</v>
      </c>
      <c r="AG5" s="117"/>
      <c r="AH5" s="117"/>
      <c r="AI5" s="117"/>
    </row>
    <row r="6" spans="1:35" x14ac:dyDescent="0.25">
      <c r="R6" s="38" t="s">
        <v>34</v>
      </c>
      <c r="S6" s="39" t="s">
        <v>25</v>
      </c>
      <c r="T6" s="39" t="s">
        <v>26</v>
      </c>
      <c r="U6" s="39" t="s">
        <v>27</v>
      </c>
      <c r="V6" s="39" t="s">
        <v>35</v>
      </c>
      <c r="W6" s="40" t="s">
        <v>36</v>
      </c>
      <c r="Y6" s="66" t="s">
        <v>34</v>
      </c>
      <c r="Z6" s="66" t="s">
        <v>39</v>
      </c>
      <c r="AA6" s="66" t="s">
        <v>41</v>
      </c>
      <c r="AB6" s="66" t="s">
        <v>40</v>
      </c>
      <c r="AC6" s="66" t="s">
        <v>42</v>
      </c>
      <c r="AD6" s="66" t="s">
        <v>43</v>
      </c>
      <c r="AE6" s="115"/>
      <c r="AF6" s="116" t="s">
        <v>82</v>
      </c>
      <c r="AG6" s="117"/>
      <c r="AH6" s="117"/>
      <c r="AI6" s="117"/>
    </row>
    <row r="7" spans="1:35" x14ac:dyDescent="0.25">
      <c r="R7" s="41">
        <v>30</v>
      </c>
      <c r="S7" s="45">
        <v>24.15</v>
      </c>
      <c r="T7" s="45">
        <v>7.3129999999999997</v>
      </c>
      <c r="U7" s="45">
        <v>18.010000000000002</v>
      </c>
      <c r="V7" s="45">
        <v>31.54</v>
      </c>
      <c r="W7" s="46">
        <v>7.3</v>
      </c>
      <c r="Y7" s="67">
        <v>25</v>
      </c>
      <c r="Z7" s="67">
        <v>30</v>
      </c>
      <c r="AA7" s="69"/>
      <c r="AB7" s="69"/>
      <c r="AC7" s="69"/>
      <c r="AD7" s="69"/>
      <c r="AE7" s="69">
        <f>+V7</f>
        <v>31.54</v>
      </c>
      <c r="AF7" s="69">
        <f>+W7</f>
        <v>7.3</v>
      </c>
    </row>
    <row r="8" spans="1:35" x14ac:dyDescent="0.25">
      <c r="R8" s="42">
        <v>32</v>
      </c>
      <c r="S8" s="45">
        <v>29.53</v>
      </c>
      <c r="T8" s="45">
        <v>8.7919999999999998</v>
      </c>
      <c r="U8" s="45">
        <v>21.03</v>
      </c>
      <c r="V8" s="45">
        <v>38.590000000000003</v>
      </c>
      <c r="W8" s="46">
        <v>8.7799999999999994</v>
      </c>
      <c r="Y8" s="67">
        <v>25.1</v>
      </c>
      <c r="Z8" s="67">
        <v>30</v>
      </c>
      <c r="AA8" s="69"/>
      <c r="AB8" s="69"/>
      <c r="AC8" s="69"/>
      <c r="AD8" s="69"/>
      <c r="AE8" s="69">
        <v>31.54</v>
      </c>
      <c r="AF8" s="69">
        <v>7.3</v>
      </c>
    </row>
    <row r="9" spans="1:35" x14ac:dyDescent="0.25">
      <c r="R9" s="42">
        <v>35</v>
      </c>
      <c r="S9" s="45">
        <v>36.54</v>
      </c>
      <c r="T9" s="45">
        <v>11.294</v>
      </c>
      <c r="U9" s="45">
        <v>24.88</v>
      </c>
      <c r="V9" s="45">
        <v>47.8</v>
      </c>
      <c r="W9" s="46">
        <v>11.28</v>
      </c>
      <c r="Y9" s="67">
        <v>25.2</v>
      </c>
      <c r="Z9" s="67">
        <v>30</v>
      </c>
      <c r="AA9" s="69"/>
      <c r="AB9" s="69"/>
      <c r="AC9" s="69"/>
      <c r="AD9" s="69"/>
      <c r="AE9" s="69">
        <v>31.54</v>
      </c>
      <c r="AF9" s="69">
        <v>7.3</v>
      </c>
    </row>
    <row r="10" spans="1:35" x14ac:dyDescent="0.25">
      <c r="R10" s="42">
        <v>40</v>
      </c>
      <c r="S10" s="45">
        <v>50.25</v>
      </c>
      <c r="T10" s="45">
        <v>14.704000000000001</v>
      </c>
      <c r="U10" s="45">
        <v>32.51</v>
      </c>
      <c r="V10" s="45">
        <v>65.78</v>
      </c>
      <c r="W10" s="46">
        <v>14.69</v>
      </c>
      <c r="Y10" s="67">
        <v>25.3</v>
      </c>
      <c r="Z10" s="67">
        <v>30</v>
      </c>
      <c r="AA10" s="69"/>
      <c r="AB10" s="69"/>
      <c r="AC10" s="69"/>
      <c r="AD10" s="69"/>
      <c r="AE10" s="69">
        <v>31.54</v>
      </c>
      <c r="AF10" s="69">
        <v>7.3</v>
      </c>
    </row>
    <row r="11" spans="1:35" x14ac:dyDescent="0.25">
      <c r="R11" s="42">
        <v>45</v>
      </c>
      <c r="S11" s="45">
        <v>65.67</v>
      </c>
      <c r="T11" s="45">
        <v>18.876999999999999</v>
      </c>
      <c r="U11" s="45">
        <v>40.29</v>
      </c>
      <c r="V11" s="45">
        <v>86.01</v>
      </c>
      <c r="W11" s="46">
        <v>18.86</v>
      </c>
      <c r="Y11" s="67">
        <v>25.4</v>
      </c>
      <c r="Z11" s="67">
        <v>30</v>
      </c>
      <c r="AA11" s="69"/>
      <c r="AB11" s="69"/>
      <c r="AC11" s="69"/>
      <c r="AD11" s="69"/>
      <c r="AE11" s="69">
        <v>31.54</v>
      </c>
      <c r="AF11" s="69">
        <v>7.3</v>
      </c>
    </row>
    <row r="12" spans="1:35" x14ac:dyDescent="0.25">
      <c r="R12" s="80" t="s">
        <v>72</v>
      </c>
      <c r="S12" s="45">
        <v>49.01</v>
      </c>
      <c r="T12" s="45">
        <v>30.254999999999999</v>
      </c>
      <c r="U12" s="45">
        <v>34.520000000000003</v>
      </c>
      <c r="V12" s="45">
        <v>62.88</v>
      </c>
      <c r="W12" s="46">
        <v>30.17</v>
      </c>
      <c r="Y12" s="67">
        <v>25.5</v>
      </c>
      <c r="Z12" s="67">
        <v>30</v>
      </c>
      <c r="AA12" s="69"/>
      <c r="AB12" s="69"/>
      <c r="AC12" s="69"/>
      <c r="AD12" s="69"/>
      <c r="AE12" s="69">
        <v>31.54</v>
      </c>
      <c r="AF12" s="69">
        <v>7.3</v>
      </c>
    </row>
    <row r="13" spans="1:35" x14ac:dyDescent="0.25">
      <c r="R13" s="43">
        <v>63</v>
      </c>
      <c r="S13" s="47">
        <v>75.459999999999994</v>
      </c>
      <c r="T13" s="47">
        <v>25.151</v>
      </c>
      <c r="U13" s="47">
        <v>35.86</v>
      </c>
      <c r="V13" s="47">
        <v>97.2</v>
      </c>
      <c r="W13" s="48">
        <v>27.85</v>
      </c>
      <c r="Y13" s="67">
        <v>25.6</v>
      </c>
      <c r="Z13" s="67">
        <v>30</v>
      </c>
      <c r="AA13" s="69"/>
      <c r="AB13" s="69"/>
      <c r="AC13" s="69"/>
      <c r="AD13" s="69"/>
      <c r="AE13" s="69">
        <v>31.54</v>
      </c>
      <c r="AF13" s="69">
        <v>7.3</v>
      </c>
    </row>
    <row r="14" spans="1:35" ht="34.9" customHeight="1" x14ac:dyDescent="0.25">
      <c r="R14" s="119" t="s">
        <v>79</v>
      </c>
      <c r="S14" s="119"/>
      <c r="T14" s="119"/>
      <c r="U14" s="119"/>
      <c r="V14" s="119"/>
      <c r="W14" s="119"/>
      <c r="Y14" s="67">
        <v>25.7</v>
      </c>
      <c r="Z14" s="67">
        <v>30</v>
      </c>
      <c r="AA14" s="69"/>
      <c r="AB14" s="69"/>
      <c r="AC14" s="69"/>
      <c r="AD14" s="69"/>
      <c r="AE14" s="69">
        <v>31.54</v>
      </c>
      <c r="AF14" s="69">
        <v>7.3</v>
      </c>
    </row>
    <row r="15" spans="1:35" x14ac:dyDescent="0.25">
      <c r="R15" s="75"/>
      <c r="S15" s="75"/>
      <c r="T15" s="75"/>
      <c r="U15" s="75"/>
      <c r="V15" s="75"/>
      <c r="W15" s="75"/>
      <c r="Y15" s="67">
        <v>25.8</v>
      </c>
      <c r="Z15" s="67">
        <v>30</v>
      </c>
      <c r="AA15" s="69"/>
      <c r="AB15" s="69"/>
      <c r="AC15" s="69"/>
      <c r="AD15" s="69"/>
      <c r="AE15" s="69">
        <v>31.54</v>
      </c>
      <c r="AF15" s="69">
        <v>7.3</v>
      </c>
    </row>
    <row r="16" spans="1:35" x14ac:dyDescent="0.25">
      <c r="A16" t="s">
        <v>73</v>
      </c>
      <c r="Y16" s="67">
        <v>25.9</v>
      </c>
      <c r="Z16" s="67">
        <v>30</v>
      </c>
      <c r="AA16" s="69"/>
      <c r="AB16" s="69"/>
      <c r="AC16" s="69"/>
      <c r="AD16" s="69"/>
      <c r="AE16" s="69">
        <v>31.54</v>
      </c>
      <c r="AF16" s="69">
        <v>7.3</v>
      </c>
    </row>
    <row r="17" spans="2:32" x14ac:dyDescent="0.25">
      <c r="Y17" s="67">
        <v>26</v>
      </c>
      <c r="Z17" s="67">
        <v>30</v>
      </c>
      <c r="AA17" s="69"/>
      <c r="AB17" s="69"/>
      <c r="AC17" s="69"/>
      <c r="AD17" s="69"/>
      <c r="AE17" s="69">
        <v>31.54</v>
      </c>
      <c r="AF17" s="69">
        <v>7.3</v>
      </c>
    </row>
    <row r="18" spans="2:32" x14ac:dyDescent="0.25">
      <c r="Y18" s="67">
        <v>26.1</v>
      </c>
      <c r="Z18" s="67">
        <v>30</v>
      </c>
      <c r="AA18" s="69"/>
      <c r="AB18" s="69"/>
      <c r="AC18" s="69"/>
      <c r="AD18" s="69"/>
      <c r="AE18" s="69">
        <v>31.54</v>
      </c>
      <c r="AF18" s="69">
        <v>7.3</v>
      </c>
    </row>
    <row r="19" spans="2:32" x14ac:dyDescent="0.25">
      <c r="Y19" s="67">
        <v>26.2</v>
      </c>
      <c r="Z19" s="67">
        <v>30</v>
      </c>
      <c r="AA19" s="69"/>
      <c r="AB19" s="69"/>
      <c r="AC19" s="69"/>
      <c r="AD19" s="69"/>
      <c r="AE19" s="69">
        <v>31.54</v>
      </c>
      <c r="AF19" s="69">
        <v>7.3</v>
      </c>
    </row>
    <row r="20" spans="2:32" x14ac:dyDescent="0.25">
      <c r="B20" t="s">
        <v>28</v>
      </c>
      <c r="Y20" s="67">
        <v>26.3</v>
      </c>
      <c r="Z20" s="67">
        <v>30</v>
      </c>
      <c r="AA20" s="69"/>
      <c r="AB20" s="69"/>
      <c r="AC20" s="69"/>
      <c r="AD20" s="69"/>
      <c r="AE20" s="69">
        <v>31.54</v>
      </c>
      <c r="AF20" s="69">
        <v>7.3</v>
      </c>
    </row>
    <row r="21" spans="2:32" x14ac:dyDescent="0.25">
      <c r="Y21" s="67">
        <v>26.4</v>
      </c>
      <c r="Z21" s="67">
        <v>30</v>
      </c>
      <c r="AA21" s="69"/>
      <c r="AB21" s="69"/>
      <c r="AC21" s="69"/>
      <c r="AD21" s="69"/>
      <c r="AE21" s="69">
        <v>31.54</v>
      </c>
      <c r="AF21" s="69">
        <v>7.3</v>
      </c>
    </row>
    <row r="22" spans="2:32" x14ac:dyDescent="0.25">
      <c r="Y22" s="67">
        <v>26.5</v>
      </c>
      <c r="Z22" s="67">
        <v>30</v>
      </c>
      <c r="AA22" s="69"/>
      <c r="AB22" s="69"/>
      <c r="AC22" s="69"/>
      <c r="AD22" s="69"/>
      <c r="AE22" s="69">
        <v>31.54</v>
      </c>
      <c r="AF22" s="69">
        <v>7.3</v>
      </c>
    </row>
    <row r="23" spans="2:32" x14ac:dyDescent="0.25">
      <c r="Y23" s="67">
        <v>26.6</v>
      </c>
      <c r="Z23" s="67">
        <v>30</v>
      </c>
      <c r="AA23" s="69"/>
      <c r="AB23" s="69"/>
      <c r="AC23" s="69"/>
      <c r="AD23" s="69"/>
      <c r="AE23" s="69">
        <v>31.54</v>
      </c>
      <c r="AF23" s="69">
        <v>7.3</v>
      </c>
    </row>
    <row r="24" spans="2:32" x14ac:dyDescent="0.25">
      <c r="Y24" s="67">
        <v>26.7</v>
      </c>
      <c r="Z24" s="67">
        <v>30</v>
      </c>
      <c r="AA24" s="69"/>
      <c r="AB24" s="69"/>
      <c r="AC24" s="69"/>
      <c r="AD24" s="69"/>
      <c r="AE24" s="69">
        <v>31.54</v>
      </c>
      <c r="AF24" s="69">
        <v>7.3</v>
      </c>
    </row>
    <row r="25" spans="2:32" x14ac:dyDescent="0.25">
      <c r="Y25" s="67">
        <v>26.8</v>
      </c>
      <c r="Z25" s="67">
        <v>30</v>
      </c>
      <c r="AA25" s="69"/>
      <c r="AB25" s="69"/>
      <c r="AC25" s="69"/>
      <c r="AD25" s="69"/>
      <c r="AE25" s="69">
        <v>31.54</v>
      </c>
      <c r="AF25" s="69">
        <v>7.3</v>
      </c>
    </row>
    <row r="26" spans="2:32" x14ac:dyDescent="0.25">
      <c r="Y26" s="67">
        <v>26.9</v>
      </c>
      <c r="Z26" s="67">
        <v>30</v>
      </c>
      <c r="AA26" s="69"/>
      <c r="AB26" s="69"/>
      <c r="AC26" s="69"/>
      <c r="AD26" s="69"/>
      <c r="AE26" s="69">
        <v>31.54</v>
      </c>
      <c r="AF26" s="69">
        <v>7.3</v>
      </c>
    </row>
    <row r="27" spans="2:32" x14ac:dyDescent="0.25">
      <c r="Y27" s="67">
        <v>27</v>
      </c>
      <c r="Z27" s="67">
        <v>30</v>
      </c>
      <c r="AA27" s="69"/>
      <c r="AB27" s="69"/>
      <c r="AC27" s="69"/>
      <c r="AD27" s="69"/>
      <c r="AE27" s="69">
        <v>31.54</v>
      </c>
      <c r="AF27" s="69">
        <v>7.3</v>
      </c>
    </row>
    <row r="28" spans="2:32" x14ac:dyDescent="0.25">
      <c r="Y28" s="67">
        <v>27.1</v>
      </c>
      <c r="Z28" s="67">
        <v>30</v>
      </c>
      <c r="AA28" s="69"/>
      <c r="AB28" s="69"/>
      <c r="AC28" s="69"/>
      <c r="AD28" s="69"/>
      <c r="AE28" s="69">
        <v>31.54</v>
      </c>
      <c r="AF28" s="69">
        <v>7.3</v>
      </c>
    </row>
    <row r="29" spans="2:32" x14ac:dyDescent="0.25">
      <c r="Y29" s="67">
        <v>27.2</v>
      </c>
      <c r="Z29" s="67">
        <v>30</v>
      </c>
      <c r="AA29" s="69"/>
      <c r="AB29" s="69"/>
      <c r="AC29" s="69"/>
      <c r="AD29" s="69"/>
      <c r="AE29" s="69">
        <v>31.54</v>
      </c>
      <c r="AF29" s="69">
        <v>7.3</v>
      </c>
    </row>
    <row r="30" spans="2:32" x14ac:dyDescent="0.25">
      <c r="Y30" s="67">
        <v>27.3</v>
      </c>
      <c r="Z30" s="67">
        <v>30</v>
      </c>
      <c r="AA30" s="69"/>
      <c r="AB30" s="69"/>
      <c r="AC30" s="69"/>
      <c r="AD30" s="69"/>
      <c r="AE30" s="69">
        <v>31.54</v>
      </c>
      <c r="AF30" s="69">
        <v>7.3</v>
      </c>
    </row>
    <row r="31" spans="2:32" x14ac:dyDescent="0.25">
      <c r="Y31" s="67">
        <v>27.4</v>
      </c>
      <c r="Z31" s="67">
        <v>30</v>
      </c>
      <c r="AA31" s="69"/>
      <c r="AB31" s="69"/>
      <c r="AC31" s="69"/>
      <c r="AD31" s="69"/>
      <c r="AE31" s="69">
        <v>31.54</v>
      </c>
      <c r="AF31" s="69">
        <v>7.3</v>
      </c>
    </row>
    <row r="32" spans="2:32" x14ac:dyDescent="0.25">
      <c r="Y32" s="67">
        <v>27.5</v>
      </c>
      <c r="Z32" s="67">
        <v>30</v>
      </c>
      <c r="AA32" s="69"/>
      <c r="AB32" s="69"/>
      <c r="AC32" s="69"/>
      <c r="AD32" s="69"/>
      <c r="AE32" s="69">
        <v>31.54</v>
      </c>
      <c r="AF32" s="69">
        <v>7.3</v>
      </c>
    </row>
    <row r="33" spans="25:32" x14ac:dyDescent="0.25">
      <c r="Y33" s="67">
        <v>27.6</v>
      </c>
      <c r="Z33" s="67">
        <v>30</v>
      </c>
      <c r="AA33" s="69"/>
      <c r="AB33" s="69"/>
      <c r="AC33" s="69"/>
      <c r="AD33" s="69"/>
      <c r="AE33" s="69">
        <v>31.54</v>
      </c>
      <c r="AF33" s="69">
        <v>7.3</v>
      </c>
    </row>
    <row r="34" spans="25:32" x14ac:dyDescent="0.25">
      <c r="Y34" s="67">
        <v>27.7</v>
      </c>
      <c r="Z34" s="67">
        <v>30</v>
      </c>
      <c r="AA34" s="69"/>
      <c r="AB34" s="69"/>
      <c r="AC34" s="69"/>
      <c r="AD34" s="69"/>
      <c r="AE34" s="69">
        <v>31.54</v>
      </c>
      <c r="AF34" s="69">
        <v>7.3</v>
      </c>
    </row>
    <row r="35" spans="25:32" x14ac:dyDescent="0.25">
      <c r="Y35" s="67">
        <v>27.8</v>
      </c>
      <c r="Z35" s="67">
        <v>30</v>
      </c>
      <c r="AA35" s="69"/>
      <c r="AB35" s="69"/>
      <c r="AC35" s="69"/>
      <c r="AD35" s="69"/>
      <c r="AE35" s="69">
        <v>31.54</v>
      </c>
      <c r="AF35" s="69">
        <v>7.3</v>
      </c>
    </row>
    <row r="36" spans="25:32" x14ac:dyDescent="0.25">
      <c r="Y36" s="67">
        <v>27.9</v>
      </c>
      <c r="Z36" s="67">
        <v>30</v>
      </c>
      <c r="AA36" s="69"/>
      <c r="AB36" s="69"/>
      <c r="AC36" s="69"/>
      <c r="AD36" s="69"/>
      <c r="AE36" s="69">
        <v>31.54</v>
      </c>
      <c r="AF36" s="69">
        <v>7.3</v>
      </c>
    </row>
    <row r="37" spans="25:32" x14ac:dyDescent="0.25">
      <c r="Y37" s="67">
        <v>28</v>
      </c>
      <c r="Z37" s="67">
        <v>30</v>
      </c>
      <c r="AA37" s="69"/>
      <c r="AB37" s="69"/>
      <c r="AC37" s="69"/>
      <c r="AD37" s="69"/>
      <c r="AE37" s="69">
        <v>31.54</v>
      </c>
      <c r="AF37" s="69">
        <v>7.3</v>
      </c>
    </row>
    <row r="38" spans="25:32" x14ac:dyDescent="0.25">
      <c r="Y38" s="67">
        <v>28.1</v>
      </c>
      <c r="Z38" s="67">
        <v>30</v>
      </c>
      <c r="AA38" s="69"/>
      <c r="AB38" s="69"/>
      <c r="AC38" s="69"/>
      <c r="AD38" s="69"/>
      <c r="AE38" s="69">
        <v>31.54</v>
      </c>
      <c r="AF38" s="69">
        <v>7.3</v>
      </c>
    </row>
    <row r="39" spans="25:32" x14ac:dyDescent="0.25">
      <c r="Y39" s="67">
        <v>28.2</v>
      </c>
      <c r="Z39" s="67">
        <v>30</v>
      </c>
      <c r="AA39" s="69"/>
      <c r="AB39" s="69"/>
      <c r="AC39" s="69"/>
      <c r="AD39" s="69"/>
      <c r="AE39" s="69">
        <v>31.54</v>
      </c>
      <c r="AF39" s="69">
        <v>7.3</v>
      </c>
    </row>
    <row r="40" spans="25:32" x14ac:dyDescent="0.25">
      <c r="Y40" s="67">
        <v>28.3000000000001</v>
      </c>
      <c r="Z40" s="67">
        <v>30</v>
      </c>
      <c r="AA40" s="69"/>
      <c r="AB40" s="69"/>
      <c r="AC40" s="69"/>
      <c r="AD40" s="69"/>
      <c r="AE40" s="69">
        <v>31.54</v>
      </c>
      <c r="AF40" s="69">
        <v>7.3</v>
      </c>
    </row>
    <row r="41" spans="25:32" x14ac:dyDescent="0.25">
      <c r="Y41" s="67">
        <v>28.4</v>
      </c>
      <c r="Z41" s="67">
        <v>30</v>
      </c>
      <c r="AA41" s="69"/>
      <c r="AB41" s="69"/>
      <c r="AC41" s="69"/>
      <c r="AD41" s="69"/>
      <c r="AE41" s="69">
        <v>31.54</v>
      </c>
      <c r="AF41" s="69">
        <v>7.3</v>
      </c>
    </row>
    <row r="42" spans="25:32" x14ac:dyDescent="0.25">
      <c r="Y42" s="67">
        <v>28.5</v>
      </c>
      <c r="Z42" s="67">
        <v>30</v>
      </c>
      <c r="AA42" s="69"/>
      <c r="AB42" s="69"/>
      <c r="AC42" s="69"/>
      <c r="AD42" s="69"/>
      <c r="AE42" s="69">
        <v>31.54</v>
      </c>
      <c r="AF42" s="69">
        <v>7.3</v>
      </c>
    </row>
    <row r="43" spans="25:32" x14ac:dyDescent="0.25">
      <c r="Y43" s="67">
        <v>28.600000000000101</v>
      </c>
      <c r="Z43" s="67">
        <v>30</v>
      </c>
      <c r="AA43" s="69"/>
      <c r="AB43" s="69"/>
      <c r="AC43" s="69"/>
      <c r="AD43" s="69"/>
      <c r="AE43" s="69">
        <v>31.54</v>
      </c>
      <c r="AF43" s="69">
        <v>7.3</v>
      </c>
    </row>
    <row r="44" spans="25:32" x14ac:dyDescent="0.25">
      <c r="Y44" s="67">
        <v>28.7</v>
      </c>
      <c r="Z44" s="67">
        <v>30</v>
      </c>
      <c r="AA44" s="69"/>
      <c r="AB44" s="69"/>
      <c r="AC44" s="69"/>
      <c r="AD44" s="69"/>
      <c r="AE44" s="69">
        <v>31.54</v>
      </c>
      <c r="AF44" s="69">
        <v>7.3</v>
      </c>
    </row>
    <row r="45" spans="25:32" x14ac:dyDescent="0.25">
      <c r="Y45" s="67">
        <v>28.8000000000001</v>
      </c>
      <c r="Z45" s="67">
        <v>30</v>
      </c>
      <c r="AA45" s="69"/>
      <c r="AB45" s="69"/>
      <c r="AC45" s="69"/>
      <c r="AD45" s="69"/>
      <c r="AE45" s="69">
        <v>31.54</v>
      </c>
      <c r="AF45" s="69">
        <v>7.3</v>
      </c>
    </row>
    <row r="46" spans="25:32" x14ac:dyDescent="0.25">
      <c r="Y46" s="67">
        <v>28.900000000000102</v>
      </c>
      <c r="Z46" s="67">
        <v>30</v>
      </c>
      <c r="AA46" s="69"/>
      <c r="AB46" s="69"/>
      <c r="AC46" s="69"/>
      <c r="AD46" s="69"/>
      <c r="AE46" s="69">
        <v>31.54</v>
      </c>
      <c r="AF46" s="69">
        <v>7.3</v>
      </c>
    </row>
    <row r="47" spans="25:32" x14ac:dyDescent="0.25">
      <c r="Y47" s="67">
        <v>29.000000000000099</v>
      </c>
      <c r="Z47" s="67">
        <v>30</v>
      </c>
      <c r="AA47" s="69"/>
      <c r="AB47" s="69"/>
      <c r="AC47" s="69"/>
      <c r="AD47" s="69"/>
      <c r="AE47" s="69">
        <v>31.54</v>
      </c>
      <c r="AF47" s="69">
        <v>7.3</v>
      </c>
    </row>
    <row r="48" spans="25:32" x14ac:dyDescent="0.25">
      <c r="Y48" s="67">
        <v>29.100000000000101</v>
      </c>
      <c r="Z48" s="67">
        <v>30</v>
      </c>
      <c r="AA48" s="69"/>
      <c r="AB48" s="69"/>
      <c r="AC48" s="69"/>
      <c r="AD48" s="69"/>
      <c r="AE48" s="69">
        <v>31.54</v>
      </c>
      <c r="AF48" s="69">
        <v>7.3</v>
      </c>
    </row>
    <row r="49" spans="1:32" x14ac:dyDescent="0.25">
      <c r="Y49" s="67">
        <v>29.200000000000099</v>
      </c>
      <c r="Z49" s="67">
        <v>30</v>
      </c>
      <c r="AA49" s="69"/>
      <c r="AB49" s="69"/>
      <c r="AC49" s="69"/>
      <c r="AD49" s="69"/>
      <c r="AE49" s="69">
        <v>31.54</v>
      </c>
      <c r="AF49" s="69">
        <v>7.3</v>
      </c>
    </row>
    <row r="50" spans="1:32" x14ac:dyDescent="0.25">
      <c r="Y50" s="67">
        <v>29.3000000000001</v>
      </c>
      <c r="Z50" s="67">
        <v>30</v>
      </c>
      <c r="AA50" s="69"/>
      <c r="AB50" s="69"/>
      <c r="AC50" s="69"/>
      <c r="AD50" s="69"/>
      <c r="AE50" s="69">
        <v>31.54</v>
      </c>
      <c r="AF50" s="69">
        <v>7.3</v>
      </c>
    </row>
    <row r="51" spans="1:32" x14ac:dyDescent="0.25">
      <c r="Y51" s="67">
        <v>29.400000000000102</v>
      </c>
      <c r="Z51" s="67">
        <v>30</v>
      </c>
      <c r="AA51" s="69"/>
      <c r="AB51" s="69"/>
      <c r="AC51" s="69"/>
      <c r="AD51" s="69"/>
      <c r="AE51" s="69">
        <v>31.54</v>
      </c>
      <c r="AF51" s="69">
        <v>7.3</v>
      </c>
    </row>
    <row r="52" spans="1:32" x14ac:dyDescent="0.25">
      <c r="Y52" s="67">
        <v>29.500000000000099</v>
      </c>
      <c r="Z52" s="67">
        <v>30</v>
      </c>
      <c r="AA52" s="69"/>
      <c r="AB52" s="69"/>
      <c r="AC52" s="69"/>
      <c r="AD52" s="69"/>
      <c r="AE52" s="69">
        <v>31.54</v>
      </c>
      <c r="AF52" s="69">
        <v>7.3</v>
      </c>
    </row>
    <row r="53" spans="1:32" ht="15.6" customHeight="1" x14ac:dyDescent="0.25">
      <c r="Y53" s="67">
        <v>29.600000000000101</v>
      </c>
      <c r="Z53" s="67">
        <v>30</v>
      </c>
      <c r="AA53" s="69"/>
      <c r="AB53" s="69"/>
      <c r="AC53" s="69"/>
      <c r="AD53" s="69"/>
      <c r="AE53" s="69">
        <v>31.54</v>
      </c>
      <c r="AF53" s="69">
        <v>7.3</v>
      </c>
    </row>
    <row r="54" spans="1:32" ht="18.600000000000001" customHeight="1" x14ac:dyDescent="0.35">
      <c r="A54" s="76" t="s">
        <v>64</v>
      </c>
      <c r="B54" s="76"/>
      <c r="C54" s="76"/>
      <c r="D54" s="76"/>
      <c r="Y54" s="67">
        <v>29.700000000000099</v>
      </c>
      <c r="Z54" s="67">
        <v>30</v>
      </c>
      <c r="AA54" s="69"/>
      <c r="AB54" s="69"/>
      <c r="AC54" s="69"/>
      <c r="AD54" s="69"/>
      <c r="AE54" s="69">
        <v>31.54</v>
      </c>
      <c r="AF54" s="69">
        <v>7.3</v>
      </c>
    </row>
    <row r="55" spans="1:32" ht="12" customHeight="1" x14ac:dyDescent="0.25">
      <c r="A55" s="118" t="s">
        <v>66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Y55" s="67">
        <v>29.8000000000001</v>
      </c>
      <c r="Z55" s="67">
        <v>30</v>
      </c>
      <c r="AA55" s="69"/>
      <c r="AB55" s="69"/>
      <c r="AC55" s="69"/>
      <c r="AD55" s="69"/>
      <c r="AE55" s="69">
        <v>31.54</v>
      </c>
      <c r="AF55" s="69">
        <v>7.3</v>
      </c>
    </row>
    <row r="56" spans="1:32" ht="14.45" customHeight="1" x14ac:dyDescent="0.2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Y56" s="67">
        <v>29.900000000000102</v>
      </c>
      <c r="Z56" s="67">
        <v>30</v>
      </c>
      <c r="AA56" s="69"/>
      <c r="AB56" s="69"/>
      <c r="AC56" s="69"/>
      <c r="AD56" s="69"/>
      <c r="AE56" s="69">
        <v>31.54</v>
      </c>
      <c r="AF56" s="69">
        <v>7.3</v>
      </c>
    </row>
    <row r="57" spans="1:32" hidden="1" x14ac:dyDescent="0.2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Y57" s="67">
        <v>30.000000000000099</v>
      </c>
      <c r="Z57" s="67">
        <v>30</v>
      </c>
      <c r="AA57" s="69"/>
      <c r="AB57" s="69"/>
      <c r="AC57" s="69"/>
      <c r="AD57" s="69"/>
      <c r="AE57" s="69">
        <v>31.54</v>
      </c>
      <c r="AF57" s="69">
        <v>7.3</v>
      </c>
    </row>
    <row r="58" spans="1:32" hidden="1" x14ac:dyDescent="0.2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Y58" s="67">
        <v>30.100000000000101</v>
      </c>
      <c r="Z58" s="67">
        <v>32</v>
      </c>
      <c r="AA58" s="69"/>
      <c r="AB58" s="69"/>
      <c r="AC58" s="69"/>
      <c r="AD58" s="69"/>
      <c r="AE58" s="69">
        <v>38.590000000000003</v>
      </c>
      <c r="AF58" s="69">
        <v>8.7799999999999994</v>
      </c>
    </row>
    <row r="59" spans="1:32" x14ac:dyDescent="0.25">
      <c r="A59" s="77" t="s">
        <v>65</v>
      </c>
      <c r="B59" s="77"/>
      <c r="C59" s="77"/>
      <c r="D59" s="77"/>
      <c r="E59" s="21"/>
      <c r="F59" s="21"/>
      <c r="G59" s="21"/>
      <c r="H59" s="21"/>
      <c r="I59" s="21"/>
      <c r="J59" s="21"/>
      <c r="Y59" s="67">
        <v>30.200000000000099</v>
      </c>
      <c r="Z59" s="67">
        <v>32</v>
      </c>
      <c r="AA59" s="69"/>
      <c r="AB59" s="69"/>
      <c r="AC59" s="69"/>
      <c r="AD59" s="69"/>
      <c r="AE59" s="69">
        <v>38.590000000000003</v>
      </c>
      <c r="AF59" s="69">
        <v>8.7799999999999994</v>
      </c>
    </row>
    <row r="60" spans="1:32" x14ac:dyDescent="0.25">
      <c r="A60" s="8"/>
      <c r="L60" s="21"/>
      <c r="Y60" s="67">
        <v>30.3000000000001</v>
      </c>
      <c r="Z60" s="67">
        <v>32</v>
      </c>
      <c r="AA60" s="69"/>
      <c r="AB60" s="69"/>
      <c r="AC60" s="69"/>
      <c r="AD60" s="69"/>
      <c r="AE60" s="69">
        <v>38.590000000000003</v>
      </c>
      <c r="AF60" s="69">
        <v>8.7799999999999994</v>
      </c>
    </row>
    <row r="61" spans="1:32" x14ac:dyDescent="0.25">
      <c r="A61" s="8"/>
      <c r="L61" s="21"/>
      <c r="Y61" s="67">
        <v>30.400000000000102</v>
      </c>
      <c r="Z61" s="67">
        <v>32</v>
      </c>
      <c r="AA61" s="69"/>
      <c r="AB61" s="69"/>
      <c r="AC61" s="69"/>
      <c r="AD61" s="69"/>
      <c r="AE61" s="69">
        <v>38.590000000000003</v>
      </c>
      <c r="AF61" s="69">
        <v>8.7799999999999994</v>
      </c>
    </row>
    <row r="62" spans="1:32" x14ac:dyDescent="0.25">
      <c r="A62" s="8"/>
      <c r="L62" s="21"/>
      <c r="Y62" s="67">
        <v>30.500000000000099</v>
      </c>
      <c r="Z62" s="67">
        <v>32</v>
      </c>
      <c r="AA62" s="69"/>
      <c r="AB62" s="69"/>
      <c r="AC62" s="69"/>
      <c r="AD62" s="69"/>
      <c r="AE62" s="69">
        <v>38.590000000000003</v>
      </c>
      <c r="AF62" s="69">
        <v>8.7799999999999994</v>
      </c>
    </row>
    <row r="63" spans="1:32" x14ac:dyDescent="0.25">
      <c r="A63" s="8"/>
      <c r="L63" s="21"/>
      <c r="Y63" s="67">
        <v>30.600000000000101</v>
      </c>
      <c r="Z63" s="67">
        <v>32</v>
      </c>
      <c r="AA63" s="69"/>
      <c r="AB63" s="69"/>
      <c r="AC63" s="69"/>
      <c r="AD63" s="69"/>
      <c r="AE63" s="69">
        <v>38.590000000000003</v>
      </c>
      <c r="AF63" s="69">
        <v>8.7799999999999994</v>
      </c>
    </row>
    <row r="64" spans="1:32" x14ac:dyDescent="0.25">
      <c r="A64" s="8"/>
      <c r="L64" s="21"/>
      <c r="Y64" s="67">
        <v>30.700000000000099</v>
      </c>
      <c r="Z64" s="67">
        <v>32</v>
      </c>
      <c r="AA64" s="69"/>
      <c r="AB64" s="69"/>
      <c r="AC64" s="69"/>
      <c r="AD64" s="69"/>
      <c r="AE64" s="69">
        <v>38.590000000000003</v>
      </c>
      <c r="AF64" s="69">
        <v>8.7799999999999994</v>
      </c>
    </row>
    <row r="65" spans="1:32" x14ac:dyDescent="0.25">
      <c r="A65" s="8"/>
      <c r="L65" s="21"/>
      <c r="Y65" s="67">
        <v>30.8000000000001</v>
      </c>
      <c r="Z65" s="67">
        <v>32</v>
      </c>
      <c r="AA65" s="69"/>
      <c r="AB65" s="69"/>
      <c r="AC65" s="69"/>
      <c r="AD65" s="69"/>
      <c r="AE65" s="69">
        <v>38.590000000000003</v>
      </c>
      <c r="AF65" s="69">
        <v>8.7799999999999994</v>
      </c>
    </row>
    <row r="66" spans="1:32" x14ac:dyDescent="0.25">
      <c r="A66" s="26"/>
      <c r="B66" s="21"/>
      <c r="C66" s="21"/>
      <c r="D66" s="21"/>
      <c r="L66" s="21"/>
      <c r="Y66" s="67">
        <v>30.900000000000102</v>
      </c>
      <c r="Z66" s="67">
        <v>32</v>
      </c>
      <c r="AA66" s="69"/>
      <c r="AB66" s="69"/>
      <c r="AC66" s="69"/>
      <c r="AD66" s="69"/>
      <c r="AE66" s="69">
        <v>38.590000000000003</v>
      </c>
      <c r="AF66" s="69">
        <v>8.7799999999999994</v>
      </c>
    </row>
    <row r="67" spans="1:32" x14ac:dyDescent="0.25">
      <c r="A67" s="26"/>
      <c r="B67" s="21"/>
      <c r="C67" s="21"/>
      <c r="D67" s="21"/>
      <c r="L67" s="21"/>
      <c r="Y67" s="67">
        <v>31.000000000000099</v>
      </c>
      <c r="Z67" s="67">
        <v>32</v>
      </c>
      <c r="AA67" s="69"/>
      <c r="AB67" s="69"/>
      <c r="AC67" s="69"/>
      <c r="AD67" s="69"/>
      <c r="AE67" s="69">
        <v>38.590000000000003</v>
      </c>
      <c r="AF67" s="69">
        <v>8.7799999999999994</v>
      </c>
    </row>
    <row r="68" spans="1:32" x14ac:dyDescent="0.25">
      <c r="A68" s="26"/>
      <c r="B68" s="21"/>
      <c r="C68" s="21"/>
      <c r="D68" s="21"/>
      <c r="L68" s="21"/>
      <c r="Y68" s="67">
        <v>31.100000000000101</v>
      </c>
      <c r="Z68" s="67">
        <v>32</v>
      </c>
      <c r="AA68" s="69"/>
      <c r="AB68" s="69"/>
      <c r="AC68" s="69"/>
      <c r="AD68" s="69"/>
      <c r="AE68" s="69">
        <v>38.590000000000003</v>
      </c>
      <c r="AF68" s="69">
        <v>8.7799999999999994</v>
      </c>
    </row>
    <row r="69" spans="1:32" x14ac:dyDescent="0.25">
      <c r="A69" s="8"/>
      <c r="L69" s="21"/>
      <c r="Y69" s="67">
        <v>31.200000000000099</v>
      </c>
      <c r="Z69" s="67">
        <v>32</v>
      </c>
      <c r="AA69" s="69"/>
      <c r="AB69" s="69"/>
      <c r="AC69" s="69"/>
      <c r="AD69" s="69"/>
      <c r="AE69" s="69">
        <v>38.590000000000003</v>
      </c>
      <c r="AF69" s="69">
        <v>8.7799999999999994</v>
      </c>
    </row>
    <row r="70" spans="1:32" x14ac:dyDescent="0.25">
      <c r="A70" s="8"/>
      <c r="L70" s="21"/>
      <c r="Y70" s="67">
        <v>31.3000000000001</v>
      </c>
      <c r="Z70" s="67">
        <v>32</v>
      </c>
      <c r="AA70" s="69"/>
      <c r="AB70" s="69"/>
      <c r="AC70" s="69"/>
      <c r="AD70" s="69"/>
      <c r="AE70" s="69">
        <v>38.590000000000003</v>
      </c>
      <c r="AF70" s="69">
        <v>8.7799999999999994</v>
      </c>
    </row>
    <row r="71" spans="1:32" x14ac:dyDescent="0.25">
      <c r="A71" s="8" t="s">
        <v>67</v>
      </c>
      <c r="L71" s="21"/>
      <c r="Y71" s="67">
        <v>31.400000000000102</v>
      </c>
      <c r="Z71" s="67">
        <v>32</v>
      </c>
      <c r="AA71" s="69"/>
      <c r="AB71" s="69"/>
      <c r="AC71" s="69"/>
      <c r="AD71" s="69"/>
      <c r="AE71" s="69">
        <v>38.590000000000003</v>
      </c>
      <c r="AF71" s="69">
        <v>8.7799999999999994</v>
      </c>
    </row>
    <row r="72" spans="1:32" x14ac:dyDescent="0.25">
      <c r="A72" s="8"/>
      <c r="L72" s="21"/>
      <c r="Y72" s="67">
        <v>31.500000000000099</v>
      </c>
      <c r="Z72" s="67">
        <v>32</v>
      </c>
      <c r="AA72" s="69"/>
      <c r="AB72" s="69"/>
      <c r="AC72" s="69"/>
      <c r="AD72" s="69"/>
      <c r="AE72" s="69">
        <v>38.590000000000003</v>
      </c>
      <c r="AF72" s="69">
        <v>8.7799999999999994</v>
      </c>
    </row>
    <row r="73" spans="1:32" x14ac:dyDescent="0.25">
      <c r="L73" s="21"/>
      <c r="Y73" s="67">
        <v>31.600000000000101</v>
      </c>
      <c r="Z73" s="67">
        <v>32</v>
      </c>
      <c r="AA73" s="69"/>
      <c r="AB73" s="69"/>
      <c r="AC73" s="69"/>
      <c r="AD73" s="69"/>
      <c r="AE73" s="69">
        <v>38.590000000000003</v>
      </c>
      <c r="AF73" s="69">
        <v>8.7799999999999994</v>
      </c>
    </row>
    <row r="74" spans="1:32" x14ac:dyDescent="0.25">
      <c r="A74" s="8"/>
      <c r="L74" s="21"/>
      <c r="Y74" s="67">
        <v>31.700000000000099</v>
      </c>
      <c r="Z74" s="67">
        <v>32</v>
      </c>
      <c r="AA74" s="69"/>
      <c r="AB74" s="69"/>
      <c r="AC74" s="69"/>
      <c r="AD74" s="69"/>
      <c r="AE74" s="69">
        <v>38.590000000000003</v>
      </c>
      <c r="AF74" s="69">
        <v>8.7799999999999994</v>
      </c>
    </row>
    <row r="75" spans="1:32" x14ac:dyDescent="0.25">
      <c r="A75" s="8"/>
      <c r="L75" s="21"/>
      <c r="Y75" s="67">
        <v>31.8000000000001</v>
      </c>
      <c r="Z75" s="67">
        <v>32</v>
      </c>
      <c r="AA75" s="69"/>
      <c r="AB75" s="69"/>
      <c r="AC75" s="69"/>
      <c r="AD75" s="69"/>
      <c r="AE75" s="69">
        <v>38.590000000000003</v>
      </c>
      <c r="AF75" s="69">
        <v>8.7799999999999994</v>
      </c>
    </row>
    <row r="76" spans="1:32" x14ac:dyDescent="0.25">
      <c r="A76" s="77" t="s">
        <v>22</v>
      </c>
      <c r="B76" s="77"/>
      <c r="C76" s="77"/>
      <c r="D76" s="77"/>
      <c r="E76" s="21"/>
      <c r="F76" s="21"/>
      <c r="G76" s="21"/>
      <c r="H76" s="21"/>
      <c r="I76" s="21"/>
      <c r="L76" s="21"/>
      <c r="Y76" s="67">
        <v>31.900000000000102</v>
      </c>
      <c r="Z76" s="67">
        <v>32</v>
      </c>
      <c r="AA76" s="69"/>
      <c r="AB76" s="69"/>
      <c r="AC76" s="69"/>
      <c r="AD76" s="69"/>
      <c r="AE76" s="69">
        <v>38.590000000000003</v>
      </c>
      <c r="AF76" s="69">
        <v>8.7799999999999994</v>
      </c>
    </row>
    <row r="77" spans="1:32" x14ac:dyDescent="0.25">
      <c r="A77" s="8"/>
      <c r="L77" s="21"/>
      <c r="Y77" s="67">
        <v>32.000000000000099</v>
      </c>
      <c r="Z77" s="67">
        <v>32</v>
      </c>
      <c r="AA77" s="69"/>
      <c r="AB77" s="69"/>
      <c r="AC77" s="69"/>
      <c r="AD77" s="69"/>
      <c r="AE77" s="69">
        <v>38.590000000000003</v>
      </c>
      <c r="AF77" s="69">
        <v>8.7799999999999994</v>
      </c>
    </row>
    <row r="78" spans="1:32" x14ac:dyDescent="0.25">
      <c r="A78" s="8"/>
      <c r="L78" s="21"/>
      <c r="Y78" s="67">
        <v>32.100000000000101</v>
      </c>
      <c r="Z78" s="67">
        <v>35</v>
      </c>
      <c r="AA78" s="69"/>
      <c r="AB78" s="69"/>
      <c r="AC78" s="69"/>
      <c r="AD78" s="69"/>
      <c r="AE78" s="69">
        <v>47.8</v>
      </c>
      <c r="AF78" s="69">
        <v>11.28</v>
      </c>
    </row>
    <row r="79" spans="1:32" x14ac:dyDescent="0.25">
      <c r="A79" s="8"/>
      <c r="L79" s="21"/>
      <c r="Y79" s="67">
        <v>32.200000000000102</v>
      </c>
      <c r="Z79" s="67">
        <v>35</v>
      </c>
      <c r="AA79" s="69"/>
      <c r="AB79" s="69"/>
      <c r="AC79" s="69"/>
      <c r="AD79" s="69"/>
      <c r="AE79" s="69">
        <v>47.8</v>
      </c>
      <c r="AF79" s="69">
        <v>11.28</v>
      </c>
    </row>
    <row r="80" spans="1:32" x14ac:dyDescent="0.25">
      <c r="A80" s="8"/>
      <c r="L80" s="21"/>
      <c r="Y80" s="67">
        <v>32.300000000000097</v>
      </c>
      <c r="Z80" s="67">
        <v>35</v>
      </c>
      <c r="AA80" s="69"/>
      <c r="AB80" s="69"/>
      <c r="AC80" s="69"/>
      <c r="AD80" s="69"/>
      <c r="AE80" s="69">
        <v>47.8</v>
      </c>
      <c r="AF80" s="69">
        <v>11.28</v>
      </c>
    </row>
    <row r="81" spans="1:32" x14ac:dyDescent="0.25">
      <c r="A81" s="8"/>
      <c r="L81" s="21"/>
      <c r="Y81" s="67">
        <v>32.400000000000098</v>
      </c>
      <c r="Z81" s="67">
        <v>35</v>
      </c>
      <c r="AA81" s="69"/>
      <c r="AB81" s="69"/>
      <c r="AC81" s="69"/>
      <c r="AD81" s="69"/>
      <c r="AE81" s="69">
        <v>47.8</v>
      </c>
      <c r="AF81" s="69">
        <v>11.28</v>
      </c>
    </row>
    <row r="82" spans="1:32" x14ac:dyDescent="0.25">
      <c r="A82" s="8"/>
      <c r="L82" s="21"/>
      <c r="Y82" s="67">
        <v>32.500000000000099</v>
      </c>
      <c r="Z82" s="67">
        <v>35</v>
      </c>
      <c r="AA82" s="69"/>
      <c r="AB82" s="69"/>
      <c r="AC82" s="69"/>
      <c r="AD82" s="69"/>
      <c r="AE82" s="69">
        <v>47.8</v>
      </c>
      <c r="AF82" s="69">
        <v>11.28</v>
      </c>
    </row>
    <row r="83" spans="1:32" x14ac:dyDescent="0.25">
      <c r="A83" s="8"/>
      <c r="L83" s="21"/>
      <c r="Y83" s="67">
        <v>32.600000000000101</v>
      </c>
      <c r="Z83" s="67">
        <v>35</v>
      </c>
      <c r="AA83" s="69"/>
      <c r="AB83" s="69"/>
      <c r="AC83" s="69"/>
      <c r="AD83" s="69"/>
      <c r="AE83" s="69">
        <v>47.8</v>
      </c>
      <c r="AF83" s="69">
        <v>11.28</v>
      </c>
    </row>
    <row r="84" spans="1:32" x14ac:dyDescent="0.25">
      <c r="A84" s="8"/>
      <c r="L84" s="21"/>
      <c r="Y84" s="67">
        <v>32.700000000000102</v>
      </c>
      <c r="Z84" s="67">
        <v>35</v>
      </c>
      <c r="AA84" s="69"/>
      <c r="AB84" s="69"/>
      <c r="AC84" s="69"/>
      <c r="AD84" s="69"/>
      <c r="AE84" s="69">
        <v>47.8</v>
      </c>
      <c r="AF84" s="69">
        <v>11.28</v>
      </c>
    </row>
    <row r="85" spans="1:32" x14ac:dyDescent="0.25">
      <c r="A85" s="8"/>
      <c r="L85" s="21"/>
      <c r="Y85" s="67">
        <v>32.800000000000097</v>
      </c>
      <c r="Z85" s="67">
        <v>35</v>
      </c>
      <c r="AA85" s="69"/>
      <c r="AB85" s="69"/>
      <c r="AC85" s="69"/>
      <c r="AD85" s="69"/>
      <c r="AE85" s="69">
        <v>47.8</v>
      </c>
      <c r="AF85" s="69">
        <v>11.28</v>
      </c>
    </row>
    <row r="86" spans="1:32" x14ac:dyDescent="0.25">
      <c r="A86" s="8"/>
      <c r="L86" s="21"/>
      <c r="Y86" s="67">
        <v>32.900000000000098</v>
      </c>
      <c r="Z86" s="67">
        <v>35</v>
      </c>
      <c r="AA86" s="69"/>
      <c r="AB86" s="69"/>
      <c r="AC86" s="69"/>
      <c r="AD86" s="69"/>
      <c r="AE86" s="69">
        <v>47.8</v>
      </c>
      <c r="AF86" s="69">
        <v>11.28</v>
      </c>
    </row>
    <row r="87" spans="1:32" x14ac:dyDescent="0.25">
      <c r="A87" s="8"/>
      <c r="L87" s="21"/>
      <c r="Y87" s="67">
        <v>33.000000000000099</v>
      </c>
      <c r="Z87" s="67">
        <v>35</v>
      </c>
      <c r="AA87" s="69"/>
      <c r="AB87" s="69"/>
      <c r="AC87" s="69"/>
      <c r="AD87" s="69"/>
      <c r="AE87" s="69">
        <v>47.8</v>
      </c>
      <c r="AF87" s="69">
        <v>11.28</v>
      </c>
    </row>
    <row r="88" spans="1:32" x14ac:dyDescent="0.25">
      <c r="A88" s="8"/>
      <c r="L88" s="21"/>
      <c r="Y88" s="67">
        <v>33.100000000000101</v>
      </c>
      <c r="Z88" s="67">
        <v>35</v>
      </c>
      <c r="AA88" s="69"/>
      <c r="AB88" s="69"/>
      <c r="AC88" s="69"/>
      <c r="AD88" s="69"/>
      <c r="AE88" s="69">
        <v>47.8</v>
      </c>
      <c r="AF88" s="69">
        <v>11.28</v>
      </c>
    </row>
    <row r="89" spans="1:32" x14ac:dyDescent="0.25">
      <c r="A89" s="8"/>
      <c r="L89" s="21"/>
      <c r="Y89" s="67">
        <v>33.200000000000102</v>
      </c>
      <c r="Z89" s="67">
        <v>35</v>
      </c>
      <c r="AA89" s="69"/>
      <c r="AB89" s="69"/>
      <c r="AC89" s="69"/>
      <c r="AD89" s="69"/>
      <c r="AE89" s="69">
        <v>47.8</v>
      </c>
      <c r="AF89" s="69">
        <v>11.28</v>
      </c>
    </row>
    <row r="90" spans="1:32" ht="21" customHeight="1" x14ac:dyDescent="0.25">
      <c r="A90" s="8"/>
      <c r="L90" s="21"/>
      <c r="Y90" s="67">
        <v>33.300000000000097</v>
      </c>
      <c r="Z90" s="67">
        <v>35</v>
      </c>
      <c r="AA90" s="69"/>
      <c r="AB90" s="69"/>
      <c r="AC90" s="69"/>
      <c r="AD90" s="69"/>
      <c r="AE90" s="69">
        <v>47.8</v>
      </c>
      <c r="AF90" s="69">
        <v>11.28</v>
      </c>
    </row>
    <row r="91" spans="1:32" x14ac:dyDescent="0.25">
      <c r="A91" s="8" t="s">
        <v>68</v>
      </c>
      <c r="L91" s="21"/>
      <c r="Y91" s="67">
        <v>33.400000000000098</v>
      </c>
      <c r="Z91" s="67">
        <v>35</v>
      </c>
      <c r="AA91" s="69"/>
      <c r="AB91" s="69"/>
      <c r="AC91" s="69"/>
      <c r="AD91" s="69"/>
      <c r="AE91" s="69">
        <v>47.8</v>
      </c>
      <c r="AF91" s="69">
        <v>11.28</v>
      </c>
    </row>
    <row r="92" spans="1:32" x14ac:dyDescent="0.25">
      <c r="A92" s="8"/>
      <c r="L92" s="21"/>
      <c r="Y92" s="67">
        <v>33.500000000000099</v>
      </c>
      <c r="Z92" s="67">
        <v>35</v>
      </c>
      <c r="AA92" s="69"/>
      <c r="AB92" s="69"/>
      <c r="AC92" s="69"/>
      <c r="AD92" s="69"/>
      <c r="AE92" s="69">
        <v>47.8</v>
      </c>
      <c r="AF92" s="69">
        <v>11.28</v>
      </c>
    </row>
    <row r="93" spans="1:32" x14ac:dyDescent="0.25">
      <c r="A93" s="9" t="s">
        <v>23</v>
      </c>
      <c r="L93" s="21"/>
      <c r="Y93" s="67">
        <v>33.600000000000101</v>
      </c>
      <c r="Z93" s="67">
        <v>35</v>
      </c>
      <c r="AA93" s="69"/>
      <c r="AB93" s="69"/>
      <c r="AC93" s="69"/>
      <c r="AD93" s="69"/>
      <c r="AE93" s="69">
        <v>47.8</v>
      </c>
      <c r="AF93" s="69">
        <v>11.28</v>
      </c>
    </row>
    <row r="94" spans="1:32" x14ac:dyDescent="0.25">
      <c r="A94" s="8"/>
      <c r="L94" s="21"/>
      <c r="Y94" s="67">
        <v>33.700000000000102</v>
      </c>
      <c r="Z94" s="67">
        <v>35</v>
      </c>
      <c r="AA94" s="69"/>
      <c r="AB94" s="69"/>
      <c r="AC94" s="69"/>
      <c r="AD94" s="69"/>
      <c r="AE94" s="69">
        <v>47.8</v>
      </c>
      <c r="AF94" s="69">
        <v>11.28</v>
      </c>
    </row>
    <row r="95" spans="1:32" x14ac:dyDescent="0.25">
      <c r="A95" s="8"/>
      <c r="L95" s="21"/>
      <c r="Y95" s="67">
        <v>33.800000000000097</v>
      </c>
      <c r="Z95" s="67">
        <v>35</v>
      </c>
      <c r="AA95" s="69"/>
      <c r="AB95" s="69"/>
      <c r="AC95" s="69"/>
      <c r="AD95" s="69"/>
      <c r="AE95" s="69">
        <v>47.8</v>
      </c>
      <c r="AF95" s="69">
        <v>11.28</v>
      </c>
    </row>
    <row r="96" spans="1:32" x14ac:dyDescent="0.25">
      <c r="A96" s="8"/>
      <c r="L96" s="21"/>
      <c r="Y96" s="67">
        <v>33.900000000000098</v>
      </c>
      <c r="Z96" s="67">
        <v>35</v>
      </c>
      <c r="AA96" s="69"/>
      <c r="AB96" s="69"/>
      <c r="AC96" s="69"/>
      <c r="AD96" s="69"/>
      <c r="AE96" s="69">
        <v>47.8</v>
      </c>
      <c r="AF96" s="69">
        <v>11.28</v>
      </c>
    </row>
    <row r="97" spans="1:32" x14ac:dyDescent="0.25">
      <c r="A97" s="8"/>
      <c r="L97" s="21"/>
      <c r="Y97" s="67">
        <v>34.000000000000099</v>
      </c>
      <c r="Z97" s="67">
        <v>35</v>
      </c>
      <c r="AA97" s="69"/>
      <c r="AB97" s="69"/>
      <c r="AC97" s="69"/>
      <c r="AD97" s="69"/>
      <c r="AE97" s="69">
        <v>47.8</v>
      </c>
      <c r="AF97" s="69">
        <v>11.28</v>
      </c>
    </row>
    <row r="98" spans="1:32" x14ac:dyDescent="0.25">
      <c r="A98" s="8"/>
      <c r="L98" s="21"/>
      <c r="Y98" s="67">
        <v>34.100000000000101</v>
      </c>
      <c r="Z98" s="67">
        <v>35</v>
      </c>
      <c r="AA98" s="69"/>
      <c r="AB98" s="69"/>
      <c r="AC98" s="69"/>
      <c r="AD98" s="69"/>
      <c r="AE98" s="69">
        <v>47.8</v>
      </c>
      <c r="AF98" s="69">
        <v>11.28</v>
      </c>
    </row>
    <row r="99" spans="1:32" x14ac:dyDescent="0.25">
      <c r="A99" s="8"/>
      <c r="L99" s="21"/>
      <c r="Y99" s="67">
        <v>34.200000000000102</v>
      </c>
      <c r="Z99" s="67">
        <v>35</v>
      </c>
      <c r="AA99" s="69"/>
      <c r="AB99" s="69"/>
      <c r="AC99" s="69"/>
      <c r="AD99" s="69"/>
      <c r="AE99" s="69">
        <v>47.8</v>
      </c>
      <c r="AF99" s="69">
        <v>11.28</v>
      </c>
    </row>
    <row r="100" spans="1:32" x14ac:dyDescent="0.25">
      <c r="A100" s="8"/>
      <c r="L100" s="21"/>
      <c r="Y100" s="67">
        <v>34.300000000000097</v>
      </c>
      <c r="Z100" s="67">
        <v>35</v>
      </c>
      <c r="AA100" s="69"/>
      <c r="AB100" s="69"/>
      <c r="AC100" s="69"/>
      <c r="AD100" s="69"/>
      <c r="AE100" s="69">
        <v>47.8</v>
      </c>
      <c r="AF100" s="69">
        <v>11.28</v>
      </c>
    </row>
    <row r="101" spans="1:32" x14ac:dyDescent="0.25">
      <c r="A101" s="8"/>
      <c r="L101" s="21"/>
      <c r="Y101" s="67">
        <v>34.400000000000098</v>
      </c>
      <c r="Z101" s="67">
        <v>35</v>
      </c>
      <c r="AA101" s="69"/>
      <c r="AB101" s="69"/>
      <c r="AC101" s="69"/>
      <c r="AD101" s="69"/>
      <c r="AE101" s="69">
        <v>47.8</v>
      </c>
      <c r="AF101" s="69">
        <v>11.28</v>
      </c>
    </row>
    <row r="102" spans="1:32" x14ac:dyDescent="0.25">
      <c r="A102" s="8"/>
      <c r="L102" s="21"/>
      <c r="Y102" s="67">
        <v>34.500000000000099</v>
      </c>
      <c r="Z102" s="67">
        <v>35</v>
      </c>
      <c r="AA102" s="69"/>
      <c r="AB102" s="69"/>
      <c r="AC102" s="69"/>
      <c r="AD102" s="69"/>
      <c r="AE102" s="69">
        <v>47.8</v>
      </c>
      <c r="AF102" s="69">
        <v>11.28</v>
      </c>
    </row>
    <row r="103" spans="1:32" x14ac:dyDescent="0.25">
      <c r="A103" s="8"/>
      <c r="L103" s="21"/>
      <c r="Y103" s="67">
        <v>34.600000000000101</v>
      </c>
      <c r="Z103" s="67">
        <v>35</v>
      </c>
      <c r="AA103" s="69"/>
      <c r="AB103" s="69"/>
      <c r="AC103" s="69"/>
      <c r="AD103" s="69"/>
      <c r="AE103" s="69">
        <v>47.8</v>
      </c>
      <c r="AF103" s="69">
        <v>11.28</v>
      </c>
    </row>
    <row r="104" spans="1:32" x14ac:dyDescent="0.25">
      <c r="A104" s="8"/>
      <c r="L104" s="21"/>
      <c r="Y104" s="67">
        <v>34.700000000000102</v>
      </c>
      <c r="Z104" s="67">
        <v>35</v>
      </c>
      <c r="AA104" s="69"/>
      <c r="AB104" s="69"/>
      <c r="AC104" s="69"/>
      <c r="AD104" s="69"/>
      <c r="AE104" s="69">
        <v>47.8</v>
      </c>
      <c r="AF104" s="69">
        <v>11.28</v>
      </c>
    </row>
    <row r="105" spans="1:32" x14ac:dyDescent="0.25">
      <c r="A105" s="8"/>
      <c r="L105" s="21"/>
      <c r="Y105" s="67">
        <v>34.800000000000097</v>
      </c>
      <c r="Z105" s="67">
        <v>35</v>
      </c>
      <c r="AA105" s="69"/>
      <c r="AB105" s="69"/>
      <c r="AC105" s="69"/>
      <c r="AD105" s="69"/>
      <c r="AE105" s="69">
        <v>47.8</v>
      </c>
      <c r="AF105" s="69">
        <v>11.28</v>
      </c>
    </row>
    <row r="106" spans="1:32" x14ac:dyDescent="0.25">
      <c r="A106" s="8"/>
      <c r="L106" s="21"/>
      <c r="Y106" s="67">
        <v>34.900000000000098</v>
      </c>
      <c r="Z106" s="67">
        <v>35</v>
      </c>
      <c r="AA106" s="69"/>
      <c r="AB106" s="69"/>
      <c r="AC106" s="69"/>
      <c r="AD106" s="69"/>
      <c r="AE106" s="69">
        <v>47.8</v>
      </c>
      <c r="AF106" s="69">
        <v>11.28</v>
      </c>
    </row>
    <row r="107" spans="1:32" ht="18" customHeight="1" x14ac:dyDescent="0.25">
      <c r="A107" s="8"/>
      <c r="L107" s="21"/>
      <c r="Y107" s="67">
        <v>35.000000000000099</v>
      </c>
      <c r="Z107" s="67">
        <v>35</v>
      </c>
      <c r="AA107" s="69"/>
      <c r="AB107" s="69"/>
      <c r="AC107" s="69"/>
      <c r="AD107" s="69"/>
      <c r="AE107" s="69">
        <v>47.8</v>
      </c>
      <c r="AF107" s="69">
        <v>11.28</v>
      </c>
    </row>
    <row r="108" spans="1:32" x14ac:dyDescent="0.25">
      <c r="L108" s="21"/>
      <c r="Y108" s="67">
        <v>35.100000000000101</v>
      </c>
      <c r="Z108" s="67">
        <v>40</v>
      </c>
      <c r="AA108" s="69"/>
      <c r="AB108" s="69"/>
      <c r="AC108" s="69"/>
      <c r="AD108" s="69"/>
      <c r="AE108" s="69">
        <v>65.78</v>
      </c>
      <c r="AF108" s="69">
        <v>14.69</v>
      </c>
    </row>
    <row r="109" spans="1:32" x14ac:dyDescent="0.25">
      <c r="A109" s="8"/>
      <c r="L109" s="21"/>
      <c r="Y109" s="67">
        <v>35.200000000000102</v>
      </c>
      <c r="Z109" s="67">
        <v>40</v>
      </c>
      <c r="AA109" s="69"/>
      <c r="AB109" s="69"/>
      <c r="AC109" s="69"/>
      <c r="AD109" s="69"/>
      <c r="AE109" s="69">
        <v>65.78</v>
      </c>
      <c r="AF109" s="69">
        <v>14.69</v>
      </c>
    </row>
    <row r="110" spans="1:32" x14ac:dyDescent="0.25">
      <c r="L110" s="21"/>
      <c r="Y110" s="67">
        <v>35.300000000000097</v>
      </c>
      <c r="Z110" s="67">
        <v>40</v>
      </c>
      <c r="AA110" s="69"/>
      <c r="AB110" s="69"/>
      <c r="AC110" s="69"/>
      <c r="AD110" s="69"/>
      <c r="AE110" s="69">
        <v>65.78</v>
      </c>
      <c r="AF110" s="69">
        <v>14.69</v>
      </c>
    </row>
    <row r="111" spans="1:32" x14ac:dyDescent="0.25">
      <c r="L111" s="21"/>
      <c r="Y111" s="67">
        <v>35.400000000000098</v>
      </c>
      <c r="Z111" s="67">
        <v>40</v>
      </c>
      <c r="AA111" s="69"/>
      <c r="AB111" s="69"/>
      <c r="AC111" s="69"/>
      <c r="AD111" s="69"/>
      <c r="AE111" s="69">
        <v>65.78</v>
      </c>
      <c r="AF111" s="69">
        <v>14.69</v>
      </c>
    </row>
    <row r="112" spans="1:32" x14ac:dyDescent="0.25">
      <c r="L112" s="21"/>
      <c r="Y112" s="67">
        <v>35.500000000000099</v>
      </c>
      <c r="Z112" s="67">
        <v>40</v>
      </c>
      <c r="AA112" s="69"/>
      <c r="AB112" s="69"/>
      <c r="AC112" s="69"/>
      <c r="AD112" s="69"/>
      <c r="AE112" s="69">
        <v>65.78</v>
      </c>
      <c r="AF112" s="69">
        <v>14.69</v>
      </c>
    </row>
    <row r="113" spans="1:32" x14ac:dyDescent="0.25">
      <c r="A113" s="8" t="s">
        <v>69</v>
      </c>
      <c r="L113" s="21"/>
      <c r="Y113" s="67">
        <v>35.6000000000002</v>
      </c>
      <c r="Z113" s="67">
        <v>40</v>
      </c>
      <c r="AA113" s="69"/>
      <c r="AB113" s="69"/>
      <c r="AC113" s="69"/>
      <c r="AD113" s="69"/>
      <c r="AE113" s="69">
        <v>65.78</v>
      </c>
      <c r="AF113" s="69">
        <v>14.69</v>
      </c>
    </row>
    <row r="114" spans="1:32" x14ac:dyDescent="0.25">
      <c r="Y114" s="67">
        <v>35.700000000000202</v>
      </c>
      <c r="Z114" s="67">
        <v>40</v>
      </c>
      <c r="AA114" s="69"/>
      <c r="AB114" s="69"/>
      <c r="AC114" s="69"/>
      <c r="AD114" s="69"/>
      <c r="AE114" s="69">
        <v>65.78</v>
      </c>
      <c r="AF114" s="69">
        <v>14.69</v>
      </c>
    </row>
    <row r="115" spans="1:32" x14ac:dyDescent="0.25">
      <c r="Y115" s="67">
        <v>35.800000000000203</v>
      </c>
      <c r="Z115" s="67">
        <v>40</v>
      </c>
      <c r="AA115" s="69"/>
      <c r="AB115" s="69"/>
      <c r="AC115" s="69"/>
      <c r="AD115" s="69"/>
      <c r="AE115" s="69">
        <v>65.78</v>
      </c>
      <c r="AF115" s="69">
        <v>14.69</v>
      </c>
    </row>
    <row r="116" spans="1:32" x14ac:dyDescent="0.25">
      <c r="Y116" s="67">
        <v>35.900000000000198</v>
      </c>
      <c r="Z116" s="67">
        <v>40</v>
      </c>
      <c r="AA116" s="69"/>
      <c r="AB116" s="69"/>
      <c r="AC116" s="69"/>
      <c r="AD116" s="69"/>
      <c r="AE116" s="69">
        <v>65.78</v>
      </c>
      <c r="AF116" s="69">
        <v>14.69</v>
      </c>
    </row>
    <row r="117" spans="1:32" x14ac:dyDescent="0.2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Y117" s="67">
        <v>36.000000000000199</v>
      </c>
      <c r="Z117" s="67">
        <v>40</v>
      </c>
      <c r="AA117" s="69"/>
      <c r="AB117" s="69"/>
      <c r="AC117" s="69"/>
      <c r="AD117" s="69"/>
      <c r="AE117" s="69">
        <v>65.78</v>
      </c>
      <c r="AF117" s="69">
        <v>14.69</v>
      </c>
    </row>
    <row r="118" spans="1:32" x14ac:dyDescent="0.2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Y118" s="67">
        <v>36.1000000000002</v>
      </c>
      <c r="Z118" s="67">
        <v>40</v>
      </c>
      <c r="AA118" s="69"/>
      <c r="AB118" s="69"/>
      <c r="AC118" s="69"/>
      <c r="AD118" s="69"/>
      <c r="AE118" s="69">
        <v>65.78</v>
      </c>
      <c r="AF118" s="69">
        <v>14.69</v>
      </c>
    </row>
    <row r="119" spans="1:32" x14ac:dyDescent="0.2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Y119" s="67">
        <v>36.200000000000202</v>
      </c>
      <c r="Z119" s="67">
        <v>40</v>
      </c>
      <c r="AA119" s="69"/>
      <c r="AB119" s="69"/>
      <c r="AC119" s="69"/>
      <c r="AD119" s="69"/>
      <c r="AE119" s="69">
        <v>65.78</v>
      </c>
      <c r="AF119" s="69">
        <v>14.69</v>
      </c>
    </row>
    <row r="120" spans="1:32" x14ac:dyDescent="0.2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Y120" s="67">
        <v>36.300000000000203</v>
      </c>
      <c r="Z120" s="67">
        <v>40</v>
      </c>
      <c r="AA120" s="69"/>
      <c r="AB120" s="69"/>
      <c r="AC120" s="69"/>
      <c r="AD120" s="69"/>
      <c r="AE120" s="69">
        <v>65.78</v>
      </c>
      <c r="AF120" s="69">
        <v>14.69</v>
      </c>
    </row>
    <row r="121" spans="1:32" x14ac:dyDescent="0.2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Y121" s="67">
        <v>36.400000000000198</v>
      </c>
      <c r="Z121" s="67">
        <v>40</v>
      </c>
      <c r="AA121" s="69"/>
      <c r="AB121" s="69"/>
      <c r="AC121" s="69"/>
      <c r="AD121" s="69"/>
      <c r="AE121" s="69">
        <v>65.78</v>
      </c>
      <c r="AF121" s="69">
        <v>14.69</v>
      </c>
    </row>
    <row r="122" spans="1:32" x14ac:dyDescent="0.2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Y122" s="67">
        <v>36.500000000000199</v>
      </c>
      <c r="Z122" s="67">
        <v>40</v>
      </c>
      <c r="AA122" s="69"/>
      <c r="AB122" s="69"/>
      <c r="AC122" s="69"/>
      <c r="AD122" s="69"/>
      <c r="AE122" s="69">
        <v>65.78</v>
      </c>
      <c r="AF122" s="69">
        <v>14.69</v>
      </c>
    </row>
    <row r="123" spans="1:32" x14ac:dyDescent="0.2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Y123" s="67">
        <v>36.6000000000002</v>
      </c>
      <c r="Z123" s="67">
        <v>40</v>
      </c>
      <c r="AA123" s="69"/>
      <c r="AB123" s="69"/>
      <c r="AC123" s="69"/>
      <c r="AD123" s="69"/>
      <c r="AE123" s="69">
        <v>65.78</v>
      </c>
      <c r="AF123" s="69">
        <v>14.69</v>
      </c>
    </row>
    <row r="124" spans="1:32" x14ac:dyDescent="0.2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Y124" s="67">
        <v>36.700000000000202</v>
      </c>
      <c r="Z124" s="67">
        <v>40</v>
      </c>
      <c r="AA124" s="69"/>
      <c r="AB124" s="69"/>
      <c r="AC124" s="69"/>
      <c r="AD124" s="69"/>
      <c r="AE124" s="69">
        <v>65.78</v>
      </c>
      <c r="AF124" s="69">
        <v>14.69</v>
      </c>
    </row>
    <row r="125" spans="1:32" x14ac:dyDescent="0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Y125" s="67">
        <v>36.800000000000203</v>
      </c>
      <c r="Z125" s="67">
        <v>40</v>
      </c>
      <c r="AA125" s="69"/>
      <c r="AB125" s="69"/>
      <c r="AC125" s="69"/>
      <c r="AD125" s="69"/>
      <c r="AE125" s="69">
        <v>65.78</v>
      </c>
      <c r="AF125" s="69">
        <v>14.69</v>
      </c>
    </row>
    <row r="126" spans="1:32" x14ac:dyDescent="0.2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Y126" s="67">
        <v>36.900000000000198</v>
      </c>
      <c r="Z126" s="67">
        <v>40</v>
      </c>
      <c r="AA126" s="69"/>
      <c r="AB126" s="69"/>
      <c r="AC126" s="69"/>
      <c r="AD126" s="69"/>
      <c r="AE126" s="69">
        <v>65.78</v>
      </c>
      <c r="AF126" s="69">
        <v>14.69</v>
      </c>
    </row>
    <row r="127" spans="1:32" x14ac:dyDescent="0.2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Y127" s="67">
        <v>37.000000000000199</v>
      </c>
      <c r="Z127" s="67">
        <v>40</v>
      </c>
      <c r="AA127" s="69"/>
      <c r="AB127" s="69"/>
      <c r="AC127" s="69"/>
      <c r="AD127" s="69"/>
      <c r="AE127" s="69">
        <v>65.78</v>
      </c>
      <c r="AF127" s="69">
        <v>14.69</v>
      </c>
    </row>
    <row r="128" spans="1:32" x14ac:dyDescent="0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Y128" s="67">
        <v>37.1000000000002</v>
      </c>
      <c r="Z128" s="67">
        <v>40</v>
      </c>
      <c r="AA128" s="69"/>
      <c r="AB128" s="69"/>
      <c r="AC128" s="69"/>
      <c r="AD128" s="69"/>
      <c r="AE128" s="69">
        <v>65.78</v>
      </c>
      <c r="AF128" s="69">
        <v>14.69</v>
      </c>
    </row>
    <row r="129" spans="2:32" x14ac:dyDescent="0.2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Y129" s="67">
        <v>37.200000000000202</v>
      </c>
      <c r="Z129" s="67">
        <v>40</v>
      </c>
      <c r="AA129" s="69"/>
      <c r="AB129" s="69"/>
      <c r="AC129" s="69"/>
      <c r="AD129" s="69"/>
      <c r="AE129" s="69">
        <v>65.78</v>
      </c>
      <c r="AF129" s="69">
        <v>14.69</v>
      </c>
    </row>
    <row r="130" spans="2:32" x14ac:dyDescent="0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Y130" s="67">
        <v>37.300000000000203</v>
      </c>
      <c r="Z130" s="67">
        <v>40</v>
      </c>
      <c r="AA130" s="69"/>
      <c r="AB130" s="69"/>
      <c r="AC130" s="69"/>
      <c r="AD130" s="69"/>
      <c r="AE130" s="69">
        <v>65.78</v>
      </c>
      <c r="AF130" s="69">
        <v>14.69</v>
      </c>
    </row>
    <row r="131" spans="2:32" x14ac:dyDescent="0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Y131" s="67">
        <v>37.400000000000198</v>
      </c>
      <c r="Z131" s="67">
        <v>40</v>
      </c>
      <c r="AA131" s="69"/>
      <c r="AB131" s="69"/>
      <c r="AC131" s="69"/>
      <c r="AD131" s="69"/>
      <c r="AE131" s="69">
        <v>65.78</v>
      </c>
      <c r="AF131" s="69">
        <v>14.69</v>
      </c>
    </row>
    <row r="132" spans="2:32" x14ac:dyDescent="0.25">
      <c r="Y132" s="67">
        <v>37.500000000000199</v>
      </c>
      <c r="Z132" s="67">
        <v>40</v>
      </c>
      <c r="AA132" s="69"/>
      <c r="AB132" s="69"/>
      <c r="AC132" s="69"/>
      <c r="AD132" s="69"/>
      <c r="AE132" s="69">
        <v>65.78</v>
      </c>
      <c r="AF132" s="69">
        <v>14.69</v>
      </c>
    </row>
    <row r="133" spans="2:32" x14ac:dyDescent="0.25">
      <c r="Y133" s="67">
        <v>37.6000000000002</v>
      </c>
      <c r="Z133" s="67">
        <v>40</v>
      </c>
      <c r="AA133" s="69"/>
      <c r="AB133" s="69"/>
      <c r="AC133" s="69"/>
      <c r="AD133" s="69"/>
      <c r="AE133" s="69">
        <v>65.78</v>
      </c>
      <c r="AF133" s="69">
        <v>14.69</v>
      </c>
    </row>
    <row r="134" spans="2:32" x14ac:dyDescent="0.25">
      <c r="Y134" s="67">
        <v>37.700000000000202</v>
      </c>
      <c r="Z134" s="67">
        <v>40</v>
      </c>
      <c r="AA134" s="69"/>
      <c r="AB134" s="69"/>
      <c r="AC134" s="69"/>
      <c r="AD134" s="69"/>
      <c r="AE134" s="69">
        <v>65.78</v>
      </c>
      <c r="AF134" s="69">
        <v>14.69</v>
      </c>
    </row>
    <row r="135" spans="2:32" x14ac:dyDescent="0.25">
      <c r="Y135" s="67">
        <v>37.800000000000203</v>
      </c>
      <c r="Z135" s="67">
        <v>40</v>
      </c>
      <c r="AA135" s="69"/>
      <c r="AB135" s="69"/>
      <c r="AC135" s="69"/>
      <c r="AD135" s="69"/>
      <c r="AE135" s="69">
        <v>65.78</v>
      </c>
      <c r="AF135" s="69">
        <v>14.69</v>
      </c>
    </row>
    <row r="136" spans="2:32" x14ac:dyDescent="0.25">
      <c r="Y136" s="67">
        <v>37.900000000000198</v>
      </c>
      <c r="Z136" s="67">
        <v>40</v>
      </c>
      <c r="AA136" s="69"/>
      <c r="AB136" s="69"/>
      <c r="AC136" s="69"/>
      <c r="AD136" s="69"/>
      <c r="AE136" s="69">
        <v>65.78</v>
      </c>
      <c r="AF136" s="69">
        <v>14.69</v>
      </c>
    </row>
    <row r="137" spans="2:32" x14ac:dyDescent="0.25">
      <c r="Y137" s="67">
        <v>38.000000000000199</v>
      </c>
      <c r="Z137" s="67">
        <v>40</v>
      </c>
      <c r="AA137" s="69"/>
      <c r="AB137" s="69"/>
      <c r="AC137" s="69"/>
      <c r="AD137" s="69"/>
      <c r="AE137" s="69">
        <v>65.78</v>
      </c>
      <c r="AF137" s="69">
        <v>14.69</v>
      </c>
    </row>
    <row r="138" spans="2:32" x14ac:dyDescent="0.25">
      <c r="Y138" s="67">
        <v>38.1000000000002</v>
      </c>
      <c r="Z138" s="67">
        <v>40</v>
      </c>
      <c r="AA138" s="69"/>
      <c r="AB138" s="69"/>
      <c r="AC138" s="69"/>
      <c r="AD138" s="69"/>
      <c r="AE138" s="69">
        <v>65.78</v>
      </c>
      <c r="AF138" s="69">
        <v>14.69</v>
      </c>
    </row>
    <row r="139" spans="2:32" x14ac:dyDescent="0.25">
      <c r="Y139" s="67">
        <v>38.200000000000202</v>
      </c>
      <c r="Z139" s="67">
        <v>40</v>
      </c>
      <c r="AA139" s="69"/>
      <c r="AB139" s="69"/>
      <c r="AC139" s="69"/>
      <c r="AD139" s="69"/>
      <c r="AE139" s="69">
        <v>65.78</v>
      </c>
      <c r="AF139" s="69">
        <v>14.69</v>
      </c>
    </row>
    <row r="140" spans="2:32" x14ac:dyDescent="0.25">
      <c r="Y140" s="67">
        <v>38.300000000000203</v>
      </c>
      <c r="Z140" s="67">
        <v>40</v>
      </c>
      <c r="AA140" s="69"/>
      <c r="AB140" s="69"/>
      <c r="AC140" s="69"/>
      <c r="AD140" s="69"/>
      <c r="AE140" s="69">
        <v>65.78</v>
      </c>
      <c r="AF140" s="69">
        <v>14.69</v>
      </c>
    </row>
    <row r="141" spans="2:32" x14ac:dyDescent="0.25">
      <c r="Y141" s="67">
        <v>38.400000000000198</v>
      </c>
      <c r="Z141" s="67">
        <v>40</v>
      </c>
      <c r="AA141" s="69"/>
      <c r="AB141" s="69"/>
      <c r="AC141" s="69"/>
      <c r="AD141" s="69"/>
      <c r="AE141" s="69">
        <v>65.78</v>
      </c>
      <c r="AF141" s="69">
        <v>14.69</v>
      </c>
    </row>
    <row r="142" spans="2:32" x14ac:dyDescent="0.25">
      <c r="Y142" s="67">
        <v>38.500000000000199</v>
      </c>
      <c r="Z142" s="67">
        <v>40</v>
      </c>
      <c r="AA142" s="69"/>
      <c r="AB142" s="69"/>
      <c r="AC142" s="69"/>
      <c r="AD142" s="69"/>
      <c r="AE142" s="69">
        <v>65.78</v>
      </c>
      <c r="AF142" s="69">
        <v>14.69</v>
      </c>
    </row>
    <row r="143" spans="2:32" x14ac:dyDescent="0.25">
      <c r="Y143" s="67">
        <v>38.6000000000002</v>
      </c>
      <c r="Z143" s="67">
        <v>40</v>
      </c>
      <c r="AA143" s="69"/>
      <c r="AB143" s="69"/>
      <c r="AC143" s="69"/>
      <c r="AD143" s="69"/>
      <c r="AE143" s="69">
        <v>65.78</v>
      </c>
      <c r="AF143" s="69">
        <v>14.69</v>
      </c>
    </row>
    <row r="144" spans="2:32" x14ac:dyDescent="0.25">
      <c r="Y144" s="67">
        <v>38.700000000000202</v>
      </c>
      <c r="Z144" s="67">
        <v>40</v>
      </c>
      <c r="AA144" s="69"/>
      <c r="AB144" s="69"/>
      <c r="AC144" s="69"/>
      <c r="AD144" s="69"/>
      <c r="AE144" s="69">
        <v>65.78</v>
      </c>
      <c r="AF144" s="69">
        <v>14.69</v>
      </c>
    </row>
    <row r="145" spans="25:32" x14ac:dyDescent="0.25">
      <c r="Y145" s="67">
        <v>38.800000000000203</v>
      </c>
      <c r="Z145" s="67">
        <v>40</v>
      </c>
      <c r="AA145" s="69"/>
      <c r="AB145" s="69"/>
      <c r="AC145" s="69"/>
      <c r="AD145" s="69"/>
      <c r="AE145" s="69">
        <v>65.78</v>
      </c>
      <c r="AF145" s="69">
        <v>14.69</v>
      </c>
    </row>
    <row r="146" spans="25:32" x14ac:dyDescent="0.25">
      <c r="Y146" s="67">
        <v>38.900000000000198</v>
      </c>
      <c r="Z146" s="67">
        <v>40</v>
      </c>
      <c r="AA146" s="69"/>
      <c r="AB146" s="69"/>
      <c r="AC146" s="69"/>
      <c r="AD146" s="69"/>
      <c r="AE146" s="69">
        <v>65.78</v>
      </c>
      <c r="AF146" s="69">
        <v>14.69</v>
      </c>
    </row>
    <row r="147" spans="25:32" x14ac:dyDescent="0.25">
      <c r="Y147" s="67">
        <v>39.000000000000199</v>
      </c>
      <c r="Z147" s="67">
        <v>40</v>
      </c>
      <c r="AA147" s="69"/>
      <c r="AB147" s="69"/>
      <c r="AC147" s="69"/>
      <c r="AD147" s="69"/>
      <c r="AE147" s="69">
        <v>65.78</v>
      </c>
      <c r="AF147" s="69">
        <v>14.69</v>
      </c>
    </row>
    <row r="148" spans="25:32" x14ac:dyDescent="0.25">
      <c r="Y148" s="67">
        <v>39.1000000000002</v>
      </c>
      <c r="Z148" s="67">
        <v>40</v>
      </c>
      <c r="AA148" s="69"/>
      <c r="AB148" s="69"/>
      <c r="AC148" s="69"/>
      <c r="AD148" s="69"/>
      <c r="AE148" s="69">
        <v>65.78</v>
      </c>
      <c r="AF148" s="69">
        <v>14.69</v>
      </c>
    </row>
    <row r="149" spans="25:32" x14ac:dyDescent="0.25">
      <c r="Y149" s="67">
        <v>39.200000000000202</v>
      </c>
      <c r="Z149" s="67">
        <v>40</v>
      </c>
      <c r="AA149" s="69"/>
      <c r="AB149" s="69"/>
      <c r="AC149" s="69"/>
      <c r="AD149" s="69"/>
      <c r="AE149" s="69">
        <v>65.78</v>
      </c>
      <c r="AF149" s="69">
        <v>14.69</v>
      </c>
    </row>
    <row r="150" spans="25:32" x14ac:dyDescent="0.25">
      <c r="Y150" s="67">
        <v>39.300000000000203</v>
      </c>
      <c r="Z150" s="67">
        <v>40</v>
      </c>
      <c r="AA150" s="69"/>
      <c r="AB150" s="69"/>
      <c r="AC150" s="69"/>
      <c r="AD150" s="69"/>
      <c r="AE150" s="69">
        <v>65.78</v>
      </c>
      <c r="AF150" s="69">
        <v>14.69</v>
      </c>
    </row>
    <row r="151" spans="25:32" x14ac:dyDescent="0.25">
      <c r="Y151" s="67">
        <v>39.400000000000198</v>
      </c>
      <c r="Z151" s="67">
        <v>40</v>
      </c>
      <c r="AA151" s="69"/>
      <c r="AB151" s="69"/>
      <c r="AC151" s="69"/>
      <c r="AD151" s="69"/>
      <c r="AE151" s="69">
        <v>65.78</v>
      </c>
      <c r="AF151" s="69">
        <v>14.69</v>
      </c>
    </row>
    <row r="152" spans="25:32" x14ac:dyDescent="0.25">
      <c r="Y152" s="67">
        <v>39.500000000000199</v>
      </c>
      <c r="Z152" s="67">
        <v>40</v>
      </c>
      <c r="AA152" s="69"/>
      <c r="AB152" s="69"/>
      <c r="AC152" s="69"/>
      <c r="AD152" s="69"/>
      <c r="AE152" s="69">
        <v>65.78</v>
      </c>
      <c r="AF152" s="69">
        <v>14.69</v>
      </c>
    </row>
    <row r="153" spans="25:32" x14ac:dyDescent="0.25">
      <c r="Y153" s="67">
        <v>39.6000000000002</v>
      </c>
      <c r="Z153" s="67">
        <v>40</v>
      </c>
      <c r="AA153" s="69"/>
      <c r="AB153" s="69"/>
      <c r="AC153" s="69"/>
      <c r="AD153" s="69"/>
      <c r="AE153" s="69">
        <v>65.78</v>
      </c>
      <c r="AF153" s="69">
        <v>14.69</v>
      </c>
    </row>
    <row r="154" spans="25:32" x14ac:dyDescent="0.25">
      <c r="Y154" s="67">
        <v>39.700000000000202</v>
      </c>
      <c r="Z154" s="67">
        <v>40</v>
      </c>
      <c r="AA154" s="69"/>
      <c r="AB154" s="69"/>
      <c r="AC154" s="69"/>
      <c r="AD154" s="69"/>
      <c r="AE154" s="69">
        <v>65.78</v>
      </c>
      <c r="AF154" s="69">
        <v>14.69</v>
      </c>
    </row>
    <row r="155" spans="25:32" x14ac:dyDescent="0.25">
      <c r="Y155" s="67">
        <v>39.800000000000203</v>
      </c>
      <c r="Z155" s="67">
        <v>40</v>
      </c>
      <c r="AA155" s="69"/>
      <c r="AB155" s="69"/>
      <c r="AC155" s="69"/>
      <c r="AD155" s="69"/>
      <c r="AE155" s="69">
        <v>65.78</v>
      </c>
      <c r="AF155" s="69">
        <v>14.69</v>
      </c>
    </row>
    <row r="156" spans="25:32" x14ac:dyDescent="0.25">
      <c r="Y156" s="67">
        <v>39.900000000000198</v>
      </c>
      <c r="Z156" s="67">
        <v>40</v>
      </c>
      <c r="AA156" s="69"/>
      <c r="AB156" s="69"/>
      <c r="AC156" s="69"/>
      <c r="AD156" s="69"/>
      <c r="AE156" s="69">
        <v>65.78</v>
      </c>
      <c r="AF156" s="69">
        <v>14.69</v>
      </c>
    </row>
    <row r="157" spans="25:32" x14ac:dyDescent="0.25">
      <c r="Y157" s="67">
        <v>40.000000000000199</v>
      </c>
      <c r="Z157" s="67">
        <v>40</v>
      </c>
      <c r="AA157" s="69"/>
      <c r="AB157" s="69"/>
      <c r="AC157" s="69"/>
      <c r="AD157" s="69"/>
      <c r="AE157" s="69">
        <v>65.78</v>
      </c>
      <c r="AF157" s="69">
        <v>14.69</v>
      </c>
    </row>
    <row r="158" spans="25:32" x14ac:dyDescent="0.25">
      <c r="Y158" s="67">
        <v>40.1000000000002</v>
      </c>
      <c r="Z158" s="67">
        <v>45</v>
      </c>
      <c r="AA158" s="69"/>
      <c r="AB158" s="69"/>
      <c r="AC158" s="69"/>
      <c r="AD158" s="69"/>
      <c r="AE158" s="69">
        <v>86.01</v>
      </c>
      <c r="AF158" s="69">
        <v>18.86</v>
      </c>
    </row>
    <row r="159" spans="25:32" x14ac:dyDescent="0.25">
      <c r="Y159" s="67">
        <v>40.200000000000202</v>
      </c>
      <c r="Z159" s="67">
        <v>45</v>
      </c>
      <c r="AA159" s="69"/>
      <c r="AB159" s="69"/>
      <c r="AC159" s="69"/>
      <c r="AD159" s="69"/>
      <c r="AE159" s="69">
        <v>86.01</v>
      </c>
      <c r="AF159" s="69">
        <v>18.86</v>
      </c>
    </row>
    <row r="160" spans="25:32" x14ac:dyDescent="0.25">
      <c r="Y160" s="67">
        <v>40.300000000000203</v>
      </c>
      <c r="Z160" s="67">
        <v>45</v>
      </c>
      <c r="AA160" s="69"/>
      <c r="AB160" s="69"/>
      <c r="AC160" s="69"/>
      <c r="AD160" s="69"/>
      <c r="AE160" s="69">
        <v>86.01</v>
      </c>
      <c r="AF160" s="69">
        <v>18.86</v>
      </c>
    </row>
    <row r="161" spans="25:32" x14ac:dyDescent="0.25">
      <c r="Y161" s="67">
        <v>40.400000000000198</v>
      </c>
      <c r="Z161" s="67">
        <v>45</v>
      </c>
      <c r="AA161" s="69"/>
      <c r="AB161" s="69"/>
      <c r="AC161" s="69"/>
      <c r="AD161" s="69"/>
      <c r="AE161" s="69">
        <v>86.01</v>
      </c>
      <c r="AF161" s="69">
        <v>18.86</v>
      </c>
    </row>
    <row r="162" spans="25:32" x14ac:dyDescent="0.25">
      <c r="Y162" s="67">
        <v>40.500000000000199</v>
      </c>
      <c r="Z162" s="67">
        <v>45</v>
      </c>
      <c r="AA162" s="69"/>
      <c r="AB162" s="69"/>
      <c r="AC162" s="69"/>
      <c r="AD162" s="69"/>
      <c r="AE162" s="69">
        <v>86.01</v>
      </c>
      <c r="AF162" s="69">
        <v>18.86</v>
      </c>
    </row>
    <row r="163" spans="25:32" x14ac:dyDescent="0.25">
      <c r="Y163" s="67">
        <v>40.6000000000002</v>
      </c>
      <c r="Z163" s="67">
        <v>45</v>
      </c>
      <c r="AA163" s="69"/>
      <c r="AB163" s="69"/>
      <c r="AC163" s="69"/>
      <c r="AD163" s="69"/>
      <c r="AE163" s="69">
        <v>86.01</v>
      </c>
      <c r="AF163" s="69">
        <v>18.86</v>
      </c>
    </row>
    <row r="164" spans="25:32" x14ac:dyDescent="0.25">
      <c r="Y164" s="67">
        <v>40.700000000000202</v>
      </c>
      <c r="Z164" s="67">
        <v>45</v>
      </c>
      <c r="AA164" s="69"/>
      <c r="AB164" s="69"/>
      <c r="AC164" s="69"/>
      <c r="AD164" s="69"/>
      <c r="AE164" s="69">
        <v>86.01</v>
      </c>
      <c r="AF164" s="69">
        <v>18.86</v>
      </c>
    </row>
    <row r="165" spans="25:32" x14ac:dyDescent="0.25">
      <c r="Y165" s="67">
        <v>40.800000000000203</v>
      </c>
      <c r="Z165" s="67">
        <v>45</v>
      </c>
      <c r="AA165" s="69"/>
      <c r="AB165" s="69"/>
      <c r="AC165" s="69"/>
      <c r="AD165" s="69"/>
      <c r="AE165" s="69">
        <v>86.01</v>
      </c>
      <c r="AF165" s="69">
        <v>18.86</v>
      </c>
    </row>
    <row r="166" spans="25:32" x14ac:dyDescent="0.25">
      <c r="Y166" s="67">
        <v>40.900000000000198</v>
      </c>
      <c r="Z166" s="67">
        <v>45</v>
      </c>
      <c r="AA166" s="69"/>
      <c r="AB166" s="69"/>
      <c r="AC166" s="69"/>
      <c r="AD166" s="69"/>
      <c r="AE166" s="69">
        <v>86.01</v>
      </c>
      <c r="AF166" s="69">
        <v>18.86</v>
      </c>
    </row>
    <row r="167" spans="25:32" x14ac:dyDescent="0.25">
      <c r="Y167" s="67">
        <v>41.000000000000199</v>
      </c>
      <c r="Z167" s="67">
        <v>45</v>
      </c>
      <c r="AA167" s="69"/>
      <c r="AB167" s="69"/>
      <c r="AC167" s="69"/>
      <c r="AD167" s="69"/>
      <c r="AE167" s="69">
        <v>86.01</v>
      </c>
      <c r="AF167" s="69">
        <v>18.86</v>
      </c>
    </row>
    <row r="168" spans="25:32" x14ac:dyDescent="0.25">
      <c r="Y168" s="67">
        <v>41.1000000000002</v>
      </c>
      <c r="Z168" s="67">
        <v>45</v>
      </c>
      <c r="AA168" s="69"/>
      <c r="AB168" s="69"/>
      <c r="AC168" s="69"/>
      <c r="AD168" s="69"/>
      <c r="AE168" s="69">
        <v>86.01</v>
      </c>
      <c r="AF168" s="69">
        <v>18.86</v>
      </c>
    </row>
    <row r="169" spans="25:32" x14ac:dyDescent="0.25">
      <c r="Y169" s="67">
        <v>41.200000000000202</v>
      </c>
      <c r="Z169" s="67">
        <v>45</v>
      </c>
      <c r="AA169" s="69"/>
      <c r="AB169" s="69"/>
      <c r="AC169" s="69"/>
      <c r="AD169" s="69"/>
      <c r="AE169" s="69">
        <v>86.01</v>
      </c>
      <c r="AF169" s="69">
        <v>18.86</v>
      </c>
    </row>
    <row r="170" spans="25:32" x14ac:dyDescent="0.25">
      <c r="Y170" s="67">
        <v>41.300000000000203</v>
      </c>
      <c r="Z170" s="67">
        <v>45</v>
      </c>
      <c r="AA170" s="69"/>
      <c r="AB170" s="69"/>
      <c r="AC170" s="69"/>
      <c r="AD170" s="69"/>
      <c r="AE170" s="69">
        <v>86.01</v>
      </c>
      <c r="AF170" s="69">
        <v>18.86</v>
      </c>
    </row>
    <row r="171" spans="25:32" x14ac:dyDescent="0.25">
      <c r="Y171" s="67">
        <v>41.400000000000198</v>
      </c>
      <c r="Z171" s="67">
        <v>45</v>
      </c>
      <c r="AA171" s="69"/>
      <c r="AB171" s="69"/>
      <c r="AC171" s="69"/>
      <c r="AD171" s="69"/>
      <c r="AE171" s="69">
        <v>86.01</v>
      </c>
      <c r="AF171" s="69">
        <v>18.86</v>
      </c>
    </row>
    <row r="172" spans="25:32" x14ac:dyDescent="0.25">
      <c r="Y172" s="67">
        <v>41.500000000000199</v>
      </c>
      <c r="Z172" s="67">
        <v>45</v>
      </c>
      <c r="AA172" s="69"/>
      <c r="AB172" s="69"/>
      <c r="AC172" s="69"/>
      <c r="AD172" s="69"/>
      <c r="AE172" s="69">
        <v>86.01</v>
      </c>
      <c r="AF172" s="69">
        <v>18.86</v>
      </c>
    </row>
    <row r="173" spans="25:32" x14ac:dyDescent="0.25">
      <c r="Y173" s="67">
        <v>41.6000000000002</v>
      </c>
      <c r="Z173" s="67">
        <v>45</v>
      </c>
      <c r="AA173" s="69"/>
      <c r="AB173" s="69"/>
      <c r="AC173" s="69"/>
      <c r="AD173" s="69"/>
      <c r="AE173" s="69">
        <v>86.01</v>
      </c>
      <c r="AF173" s="69">
        <v>18.86</v>
      </c>
    </row>
    <row r="174" spans="25:32" x14ac:dyDescent="0.25">
      <c r="Y174" s="67">
        <v>41.700000000000202</v>
      </c>
      <c r="Z174" s="67">
        <v>45</v>
      </c>
      <c r="AA174" s="69"/>
      <c r="AB174" s="69"/>
      <c r="AC174" s="69"/>
      <c r="AD174" s="69"/>
      <c r="AE174" s="69">
        <v>86.01</v>
      </c>
      <c r="AF174" s="69">
        <v>18.86</v>
      </c>
    </row>
    <row r="175" spans="25:32" x14ac:dyDescent="0.25">
      <c r="Y175" s="67">
        <v>41.800000000000203</v>
      </c>
      <c r="Z175" s="67">
        <v>45</v>
      </c>
      <c r="AA175" s="69"/>
      <c r="AB175" s="69"/>
      <c r="AC175" s="69"/>
      <c r="AD175" s="69"/>
      <c r="AE175" s="69">
        <v>86.01</v>
      </c>
      <c r="AF175" s="69">
        <v>18.86</v>
      </c>
    </row>
    <row r="176" spans="25:32" x14ac:dyDescent="0.25">
      <c r="Y176" s="67">
        <v>41.900000000000198</v>
      </c>
      <c r="Z176" s="67">
        <v>45</v>
      </c>
      <c r="AA176" s="69"/>
      <c r="AB176" s="69"/>
      <c r="AC176" s="69"/>
      <c r="AD176" s="69"/>
      <c r="AE176" s="69">
        <v>86.01</v>
      </c>
      <c r="AF176" s="69">
        <v>18.86</v>
      </c>
    </row>
    <row r="177" spans="25:32" x14ac:dyDescent="0.25">
      <c r="Y177" s="67">
        <v>42.000000000000199</v>
      </c>
      <c r="Z177" s="67">
        <v>45</v>
      </c>
      <c r="AA177" s="69"/>
      <c r="AB177" s="69"/>
      <c r="AC177" s="69"/>
      <c r="AD177" s="69"/>
      <c r="AE177" s="69">
        <v>86.01</v>
      </c>
      <c r="AF177" s="69">
        <v>18.86</v>
      </c>
    </row>
    <row r="178" spans="25:32" x14ac:dyDescent="0.25">
      <c r="Y178" s="67">
        <v>42.1000000000002</v>
      </c>
      <c r="Z178" s="67">
        <v>45</v>
      </c>
      <c r="AA178" s="69"/>
      <c r="AB178" s="69"/>
      <c r="AC178" s="69"/>
      <c r="AD178" s="69"/>
      <c r="AE178" s="69">
        <v>86.01</v>
      </c>
      <c r="AF178" s="69">
        <v>18.86</v>
      </c>
    </row>
    <row r="179" spans="25:32" x14ac:dyDescent="0.25">
      <c r="Y179" s="67">
        <v>42.200000000000202</v>
      </c>
      <c r="Z179" s="67">
        <v>45</v>
      </c>
      <c r="AA179" s="69"/>
      <c r="AB179" s="69"/>
      <c r="AC179" s="69"/>
      <c r="AD179" s="69"/>
      <c r="AE179" s="69">
        <v>86.01</v>
      </c>
      <c r="AF179" s="69">
        <v>18.86</v>
      </c>
    </row>
    <row r="180" spans="25:32" x14ac:dyDescent="0.25">
      <c r="Y180" s="67">
        <v>42.300000000000203</v>
      </c>
      <c r="Z180" s="67">
        <v>45</v>
      </c>
      <c r="AA180" s="69"/>
      <c r="AB180" s="69"/>
      <c r="AC180" s="69"/>
      <c r="AD180" s="69"/>
      <c r="AE180" s="69">
        <v>86.01</v>
      </c>
      <c r="AF180" s="69">
        <v>18.86</v>
      </c>
    </row>
    <row r="181" spans="25:32" x14ac:dyDescent="0.25">
      <c r="Y181" s="67">
        <v>42.400000000000198</v>
      </c>
      <c r="Z181" s="67">
        <v>45</v>
      </c>
      <c r="AA181" s="69"/>
      <c r="AB181" s="69"/>
      <c r="AC181" s="69"/>
      <c r="AD181" s="69"/>
      <c r="AE181" s="69">
        <v>86.01</v>
      </c>
      <c r="AF181" s="69">
        <v>18.86</v>
      </c>
    </row>
    <row r="182" spans="25:32" x14ac:dyDescent="0.25">
      <c r="Y182" s="67">
        <v>42.500000000000199</v>
      </c>
      <c r="Z182" s="67">
        <v>45</v>
      </c>
      <c r="AA182" s="69"/>
      <c r="AB182" s="69"/>
      <c r="AC182" s="69"/>
      <c r="AD182" s="69"/>
      <c r="AE182" s="69">
        <v>86.01</v>
      </c>
      <c r="AF182" s="69">
        <v>18.86</v>
      </c>
    </row>
    <row r="183" spans="25:32" x14ac:dyDescent="0.25">
      <c r="Y183" s="67">
        <v>42.6000000000003</v>
      </c>
      <c r="Z183" s="67">
        <v>45</v>
      </c>
      <c r="AA183" s="69"/>
      <c r="AB183" s="69"/>
      <c r="AC183" s="69"/>
      <c r="AD183" s="69"/>
      <c r="AE183" s="69">
        <v>86.01</v>
      </c>
      <c r="AF183" s="69">
        <v>18.86</v>
      </c>
    </row>
    <row r="184" spans="25:32" x14ac:dyDescent="0.25">
      <c r="Y184" s="67">
        <v>42.700000000000301</v>
      </c>
      <c r="Z184" s="67">
        <v>45</v>
      </c>
      <c r="AA184" s="69"/>
      <c r="AB184" s="69"/>
      <c r="AC184" s="69"/>
      <c r="AD184" s="69"/>
      <c r="AE184" s="69">
        <v>86.01</v>
      </c>
      <c r="AF184" s="69">
        <v>18.86</v>
      </c>
    </row>
    <row r="185" spans="25:32" x14ac:dyDescent="0.25">
      <c r="Y185" s="67">
        <v>42.800000000000303</v>
      </c>
      <c r="Z185" s="67">
        <v>45</v>
      </c>
      <c r="AA185" s="69"/>
      <c r="AB185" s="69"/>
      <c r="AC185" s="69"/>
      <c r="AD185" s="69"/>
      <c r="AE185" s="69">
        <v>86.01</v>
      </c>
      <c r="AF185" s="69">
        <v>18.86</v>
      </c>
    </row>
    <row r="186" spans="25:32" x14ac:dyDescent="0.25">
      <c r="Y186" s="67">
        <v>42.900000000000297</v>
      </c>
      <c r="Z186" s="67">
        <v>45</v>
      </c>
      <c r="AA186" s="69"/>
      <c r="AB186" s="69"/>
      <c r="AC186" s="69"/>
      <c r="AD186" s="69"/>
      <c r="AE186" s="69">
        <v>86.01</v>
      </c>
      <c r="AF186" s="69">
        <v>18.86</v>
      </c>
    </row>
    <row r="187" spans="25:32" x14ac:dyDescent="0.25">
      <c r="Y187" s="67">
        <v>43.000000000000298</v>
      </c>
      <c r="Z187" s="67">
        <v>45</v>
      </c>
      <c r="AA187" s="69"/>
      <c r="AB187" s="69"/>
      <c r="AC187" s="69"/>
      <c r="AD187" s="69"/>
      <c r="AE187" s="69">
        <v>86.01</v>
      </c>
      <c r="AF187" s="69">
        <v>18.86</v>
      </c>
    </row>
    <row r="188" spans="25:32" x14ac:dyDescent="0.25">
      <c r="Y188" s="67">
        <v>43.1000000000003</v>
      </c>
      <c r="Z188" s="67">
        <v>45</v>
      </c>
      <c r="AA188" s="69"/>
      <c r="AB188" s="69"/>
      <c r="AC188" s="69"/>
      <c r="AD188" s="69"/>
      <c r="AE188" s="69">
        <v>86.01</v>
      </c>
      <c r="AF188" s="69">
        <v>18.86</v>
      </c>
    </row>
    <row r="189" spans="25:32" x14ac:dyDescent="0.25">
      <c r="Y189" s="67">
        <v>43.200000000000301</v>
      </c>
      <c r="Z189" s="67">
        <v>45</v>
      </c>
      <c r="AA189" s="69"/>
      <c r="AB189" s="69"/>
      <c r="AC189" s="69"/>
      <c r="AD189" s="69"/>
      <c r="AE189" s="69">
        <v>86.01</v>
      </c>
      <c r="AF189" s="69">
        <v>18.86</v>
      </c>
    </row>
    <row r="190" spans="25:32" x14ac:dyDescent="0.25">
      <c r="Y190" s="67">
        <v>43.300000000000303</v>
      </c>
      <c r="Z190" s="67">
        <v>45</v>
      </c>
      <c r="AA190" s="69"/>
      <c r="AB190" s="69"/>
      <c r="AC190" s="69"/>
      <c r="AD190" s="69"/>
      <c r="AE190" s="69">
        <v>86.01</v>
      </c>
      <c r="AF190" s="69">
        <v>18.86</v>
      </c>
    </row>
    <row r="191" spans="25:32" x14ac:dyDescent="0.25">
      <c r="Y191" s="67">
        <v>43.400000000000297</v>
      </c>
      <c r="Z191" s="67">
        <v>45</v>
      </c>
      <c r="AA191" s="69"/>
      <c r="AB191" s="69"/>
      <c r="AC191" s="69"/>
      <c r="AD191" s="69"/>
      <c r="AE191" s="69">
        <v>86.01</v>
      </c>
      <c r="AF191" s="69">
        <v>18.86</v>
      </c>
    </row>
    <row r="192" spans="25:32" x14ac:dyDescent="0.25">
      <c r="Y192" s="67">
        <v>43.500000000000298</v>
      </c>
      <c r="Z192" s="67">
        <v>45</v>
      </c>
      <c r="AA192" s="69"/>
      <c r="AB192" s="69"/>
      <c r="AC192" s="69"/>
      <c r="AD192" s="69"/>
      <c r="AE192" s="69">
        <v>86.01</v>
      </c>
      <c r="AF192" s="69">
        <v>18.86</v>
      </c>
    </row>
    <row r="193" spans="25:32" x14ac:dyDescent="0.25">
      <c r="Y193" s="67">
        <v>43.6000000000003</v>
      </c>
      <c r="Z193" s="67">
        <v>45</v>
      </c>
      <c r="AA193" s="69"/>
      <c r="AB193" s="69"/>
      <c r="AC193" s="69"/>
      <c r="AD193" s="69"/>
      <c r="AE193" s="69">
        <v>86.01</v>
      </c>
      <c r="AF193" s="69">
        <v>18.86</v>
      </c>
    </row>
    <row r="194" spans="25:32" x14ac:dyDescent="0.25">
      <c r="Y194" s="67">
        <v>43.700000000000301</v>
      </c>
      <c r="Z194" s="67">
        <v>45</v>
      </c>
      <c r="AA194" s="69"/>
      <c r="AB194" s="69"/>
      <c r="AC194" s="69"/>
      <c r="AD194" s="69"/>
      <c r="AE194" s="69">
        <v>86.01</v>
      </c>
      <c r="AF194" s="69">
        <v>18.86</v>
      </c>
    </row>
    <row r="195" spans="25:32" x14ac:dyDescent="0.25">
      <c r="Y195" s="67">
        <v>43.800000000000303</v>
      </c>
      <c r="Z195" s="67">
        <v>45</v>
      </c>
      <c r="AA195" s="69"/>
      <c r="AB195" s="69"/>
      <c r="AC195" s="69"/>
      <c r="AD195" s="69"/>
      <c r="AE195" s="69">
        <v>86.01</v>
      </c>
      <c r="AF195" s="69">
        <v>18.86</v>
      </c>
    </row>
    <row r="196" spans="25:32" x14ac:dyDescent="0.25">
      <c r="Y196" s="67">
        <v>43.900000000000297</v>
      </c>
      <c r="Z196" s="67">
        <v>45</v>
      </c>
      <c r="AA196" s="69"/>
      <c r="AB196" s="69"/>
      <c r="AC196" s="69"/>
      <c r="AD196" s="69"/>
      <c r="AE196" s="69">
        <v>86.01</v>
      </c>
      <c r="AF196" s="69">
        <v>18.86</v>
      </c>
    </row>
    <row r="197" spans="25:32" x14ac:dyDescent="0.25">
      <c r="Y197" s="67">
        <v>44.000000000000298</v>
      </c>
      <c r="Z197" s="67">
        <v>45</v>
      </c>
      <c r="AA197" s="69"/>
      <c r="AB197" s="69"/>
      <c r="AC197" s="69"/>
      <c r="AD197" s="69"/>
      <c r="AE197" s="69">
        <v>86.01</v>
      </c>
      <c r="AF197" s="69">
        <v>18.86</v>
      </c>
    </row>
    <row r="198" spans="25:32" x14ac:dyDescent="0.25">
      <c r="Y198" s="67">
        <v>44.1000000000003</v>
      </c>
      <c r="Z198" s="67">
        <v>45</v>
      </c>
      <c r="AA198" s="69"/>
      <c r="AB198" s="69"/>
      <c r="AC198" s="69"/>
      <c r="AD198" s="69"/>
      <c r="AE198" s="69">
        <v>86.01</v>
      </c>
      <c r="AF198" s="69">
        <v>18.86</v>
      </c>
    </row>
    <row r="199" spans="25:32" x14ac:dyDescent="0.25">
      <c r="Y199" s="67">
        <v>44.200000000000301</v>
      </c>
      <c r="Z199" s="67">
        <v>45</v>
      </c>
      <c r="AA199" s="69"/>
      <c r="AB199" s="69"/>
      <c r="AC199" s="69"/>
      <c r="AD199" s="69"/>
      <c r="AE199" s="69">
        <v>86.01</v>
      </c>
      <c r="AF199" s="69">
        <v>18.86</v>
      </c>
    </row>
    <row r="200" spans="25:32" x14ac:dyDescent="0.25">
      <c r="Y200" s="67">
        <v>44.300000000000303</v>
      </c>
      <c r="Z200" s="67">
        <v>45</v>
      </c>
      <c r="AA200" s="69"/>
      <c r="AB200" s="69"/>
      <c r="AC200" s="69"/>
      <c r="AD200" s="69"/>
      <c r="AE200" s="69">
        <v>86.01</v>
      </c>
      <c r="AF200" s="69">
        <v>18.86</v>
      </c>
    </row>
    <row r="201" spans="25:32" x14ac:dyDescent="0.25">
      <c r="Y201" s="67">
        <v>44.400000000000297</v>
      </c>
      <c r="Z201" s="67">
        <v>45</v>
      </c>
      <c r="AA201" s="69"/>
      <c r="AB201" s="69"/>
      <c r="AC201" s="69"/>
      <c r="AD201" s="69"/>
      <c r="AE201" s="69">
        <v>86.01</v>
      </c>
      <c r="AF201" s="69">
        <v>18.86</v>
      </c>
    </row>
    <row r="202" spans="25:32" x14ac:dyDescent="0.25">
      <c r="Y202" s="67">
        <v>44.500000000000298</v>
      </c>
      <c r="Z202" s="67">
        <v>45</v>
      </c>
      <c r="AA202" s="69"/>
      <c r="AB202" s="69"/>
      <c r="AC202" s="69"/>
      <c r="AD202" s="69"/>
      <c r="AE202" s="69">
        <v>86.01</v>
      </c>
      <c r="AF202" s="69">
        <v>18.86</v>
      </c>
    </row>
    <row r="203" spans="25:32" x14ac:dyDescent="0.25">
      <c r="Y203" s="67">
        <v>44.6000000000003</v>
      </c>
      <c r="Z203" s="67">
        <v>45</v>
      </c>
      <c r="AA203" s="69"/>
      <c r="AB203" s="69"/>
      <c r="AC203" s="69"/>
      <c r="AD203" s="69"/>
      <c r="AE203" s="69">
        <v>86.01</v>
      </c>
      <c r="AF203" s="69">
        <v>18.86</v>
      </c>
    </row>
    <row r="204" spans="25:32" x14ac:dyDescent="0.25">
      <c r="Y204" s="67">
        <v>44.700000000000301</v>
      </c>
      <c r="Z204" s="67">
        <v>45</v>
      </c>
      <c r="AA204" s="69"/>
      <c r="AB204" s="69"/>
      <c r="AC204" s="69"/>
      <c r="AD204" s="69"/>
      <c r="AE204" s="69">
        <v>86.01</v>
      </c>
      <c r="AF204" s="69">
        <v>18.86</v>
      </c>
    </row>
    <row r="205" spans="25:32" x14ac:dyDescent="0.25">
      <c r="Y205" s="67">
        <v>44.800000000000303</v>
      </c>
      <c r="Z205" s="67">
        <v>45</v>
      </c>
      <c r="AA205" s="69"/>
      <c r="AB205" s="69"/>
      <c r="AC205" s="69"/>
      <c r="AD205" s="69"/>
      <c r="AE205" s="69">
        <v>86.01</v>
      </c>
      <c r="AF205" s="69">
        <v>18.86</v>
      </c>
    </row>
    <row r="206" spans="25:32" x14ac:dyDescent="0.25">
      <c r="Y206" s="67">
        <v>44.900000000000297</v>
      </c>
      <c r="Z206" s="67">
        <v>45</v>
      </c>
      <c r="AA206" s="69"/>
      <c r="AB206" s="69"/>
      <c r="AC206" s="69"/>
      <c r="AD206" s="69"/>
      <c r="AE206" s="69">
        <v>86.01</v>
      </c>
      <c r="AF206" s="69">
        <v>18.86</v>
      </c>
    </row>
    <row r="207" spans="25:32" x14ac:dyDescent="0.25">
      <c r="Y207" s="67">
        <v>45.000000000000298</v>
      </c>
      <c r="Z207" s="67">
        <v>45</v>
      </c>
      <c r="AA207" s="69"/>
      <c r="AB207" s="69"/>
      <c r="AC207" s="69"/>
      <c r="AD207" s="69"/>
      <c r="AE207" s="69">
        <v>86.01</v>
      </c>
      <c r="AF207" s="69">
        <v>18.86</v>
      </c>
    </row>
    <row r="208" spans="25:32" x14ac:dyDescent="0.25">
      <c r="Y208" s="67">
        <v>45.1000000000003</v>
      </c>
      <c r="Z208" s="67">
        <v>56</v>
      </c>
      <c r="AA208" s="69"/>
      <c r="AB208" s="69"/>
      <c r="AC208" s="69"/>
      <c r="AD208" s="69"/>
      <c r="AE208" s="69">
        <v>62.88</v>
      </c>
      <c r="AF208" s="69">
        <v>30.17</v>
      </c>
    </row>
    <row r="209" spans="25:32" x14ac:dyDescent="0.25">
      <c r="Y209" s="67">
        <v>45.200000000000301</v>
      </c>
      <c r="Z209" s="67">
        <v>56</v>
      </c>
      <c r="AA209" s="69"/>
      <c r="AB209" s="69"/>
      <c r="AC209" s="69"/>
      <c r="AD209" s="69"/>
      <c r="AE209" s="69">
        <v>62.88</v>
      </c>
      <c r="AF209" s="69">
        <v>30.17</v>
      </c>
    </row>
    <row r="210" spans="25:32" x14ac:dyDescent="0.25">
      <c r="Y210" s="67">
        <v>45.300000000000303</v>
      </c>
      <c r="Z210" s="67">
        <v>56</v>
      </c>
      <c r="AA210" s="69"/>
      <c r="AB210" s="69"/>
      <c r="AC210" s="69"/>
      <c r="AD210" s="69"/>
      <c r="AE210" s="69">
        <v>62.88</v>
      </c>
      <c r="AF210" s="69">
        <v>30.17</v>
      </c>
    </row>
    <row r="211" spans="25:32" x14ac:dyDescent="0.25">
      <c r="Y211" s="67">
        <v>45.400000000000297</v>
      </c>
      <c r="Z211" s="67">
        <v>56</v>
      </c>
      <c r="AA211" s="69"/>
      <c r="AB211" s="69"/>
      <c r="AC211" s="69"/>
      <c r="AD211" s="69"/>
      <c r="AE211" s="69">
        <v>62.88</v>
      </c>
      <c r="AF211" s="69">
        <v>30.17</v>
      </c>
    </row>
    <row r="212" spans="25:32" x14ac:dyDescent="0.25">
      <c r="Y212" s="67">
        <v>45.500000000000298</v>
      </c>
      <c r="Z212" s="67">
        <v>56</v>
      </c>
      <c r="AA212" s="69"/>
      <c r="AB212" s="69"/>
      <c r="AC212" s="69"/>
      <c r="AD212" s="69"/>
      <c r="AE212" s="69">
        <v>62.88</v>
      </c>
      <c r="AF212" s="69">
        <v>30.17</v>
      </c>
    </row>
    <row r="213" spans="25:32" x14ac:dyDescent="0.25">
      <c r="Y213" s="67">
        <v>45.6000000000003</v>
      </c>
      <c r="Z213" s="67">
        <v>56</v>
      </c>
      <c r="AA213" s="69"/>
      <c r="AB213" s="69"/>
      <c r="AC213" s="69"/>
      <c r="AD213" s="69"/>
      <c r="AE213" s="69">
        <v>62.88</v>
      </c>
      <c r="AF213" s="69">
        <v>30.17</v>
      </c>
    </row>
    <row r="214" spans="25:32" x14ac:dyDescent="0.25">
      <c r="Y214" s="67">
        <v>45.700000000000301</v>
      </c>
      <c r="Z214" s="67">
        <v>56</v>
      </c>
      <c r="AA214" s="69"/>
      <c r="AB214" s="69"/>
      <c r="AC214" s="69"/>
      <c r="AD214" s="69"/>
      <c r="AE214" s="69">
        <v>62.88</v>
      </c>
      <c r="AF214" s="69">
        <v>30.17</v>
      </c>
    </row>
    <row r="215" spans="25:32" x14ac:dyDescent="0.25">
      <c r="Y215" s="67">
        <v>45.800000000000303</v>
      </c>
      <c r="Z215" s="67">
        <v>56</v>
      </c>
      <c r="AA215" s="69"/>
      <c r="AB215" s="69"/>
      <c r="AC215" s="69"/>
      <c r="AD215" s="69"/>
      <c r="AE215" s="69">
        <v>62.88</v>
      </c>
      <c r="AF215" s="69">
        <v>30.17</v>
      </c>
    </row>
    <row r="216" spans="25:32" x14ac:dyDescent="0.25">
      <c r="Y216" s="67">
        <v>45.900000000000297</v>
      </c>
      <c r="Z216" s="67">
        <v>56</v>
      </c>
      <c r="AA216" s="69"/>
      <c r="AB216" s="69"/>
      <c r="AC216" s="69"/>
      <c r="AD216" s="69"/>
      <c r="AE216" s="69">
        <v>62.88</v>
      </c>
      <c r="AF216" s="69">
        <v>30.17</v>
      </c>
    </row>
    <row r="217" spans="25:32" x14ac:dyDescent="0.25">
      <c r="Y217" s="67">
        <v>46.000000000000298</v>
      </c>
      <c r="Z217" s="67">
        <v>56</v>
      </c>
      <c r="AA217" s="69"/>
      <c r="AB217" s="69"/>
      <c r="AC217" s="69"/>
      <c r="AD217" s="69"/>
      <c r="AE217" s="69">
        <v>62.88</v>
      </c>
      <c r="AF217" s="69">
        <v>30.17</v>
      </c>
    </row>
    <row r="218" spans="25:32" x14ac:dyDescent="0.25">
      <c r="Y218" s="67">
        <v>46.1000000000003</v>
      </c>
      <c r="Z218" s="67">
        <v>56</v>
      </c>
      <c r="AA218" s="69"/>
      <c r="AB218" s="69"/>
      <c r="AC218" s="69"/>
      <c r="AD218" s="69"/>
      <c r="AE218" s="69">
        <v>62.88</v>
      </c>
      <c r="AF218" s="69">
        <v>30.17</v>
      </c>
    </row>
    <row r="219" spans="25:32" x14ac:dyDescent="0.25">
      <c r="Y219" s="67">
        <v>46.200000000000301</v>
      </c>
      <c r="Z219" s="67">
        <v>56</v>
      </c>
      <c r="AA219" s="69"/>
      <c r="AB219" s="69"/>
      <c r="AC219" s="69"/>
      <c r="AD219" s="69"/>
      <c r="AE219" s="69">
        <v>62.88</v>
      </c>
      <c r="AF219" s="69">
        <v>30.17</v>
      </c>
    </row>
    <row r="220" spans="25:32" x14ac:dyDescent="0.25">
      <c r="Y220" s="67">
        <v>46.300000000000303</v>
      </c>
      <c r="Z220" s="67">
        <v>56</v>
      </c>
      <c r="AA220" s="69"/>
      <c r="AB220" s="69"/>
      <c r="AC220" s="69"/>
      <c r="AD220" s="69"/>
      <c r="AE220" s="69">
        <v>62.88</v>
      </c>
      <c r="AF220" s="69">
        <v>30.17</v>
      </c>
    </row>
    <row r="221" spans="25:32" x14ac:dyDescent="0.25">
      <c r="Y221" s="67">
        <v>46.400000000000297</v>
      </c>
      <c r="Z221" s="67">
        <v>56</v>
      </c>
      <c r="AA221" s="69"/>
      <c r="AB221" s="69"/>
      <c r="AC221" s="69"/>
      <c r="AD221" s="69"/>
      <c r="AE221" s="69">
        <v>62.88</v>
      </c>
      <c r="AF221" s="69">
        <v>30.17</v>
      </c>
    </row>
    <row r="222" spans="25:32" x14ac:dyDescent="0.25">
      <c r="Y222" s="67">
        <v>46.500000000000298</v>
      </c>
      <c r="Z222" s="67">
        <v>56</v>
      </c>
      <c r="AA222" s="69"/>
      <c r="AB222" s="69"/>
      <c r="AC222" s="69"/>
      <c r="AD222" s="69"/>
      <c r="AE222" s="69">
        <v>62.88</v>
      </c>
      <c r="AF222" s="69">
        <v>30.17</v>
      </c>
    </row>
    <row r="223" spans="25:32" x14ac:dyDescent="0.25">
      <c r="Y223" s="67">
        <v>46.6000000000003</v>
      </c>
      <c r="Z223" s="67">
        <v>56</v>
      </c>
      <c r="AA223" s="69"/>
      <c r="AB223" s="69"/>
      <c r="AC223" s="69"/>
      <c r="AD223" s="69"/>
      <c r="AE223" s="69">
        <v>62.88</v>
      </c>
      <c r="AF223" s="69">
        <v>30.17</v>
      </c>
    </row>
    <row r="224" spans="25:32" x14ac:dyDescent="0.25">
      <c r="Y224" s="67">
        <v>46.700000000000301</v>
      </c>
      <c r="Z224" s="67">
        <v>56</v>
      </c>
      <c r="AA224" s="69"/>
      <c r="AB224" s="69"/>
      <c r="AC224" s="69"/>
      <c r="AD224" s="69"/>
      <c r="AE224" s="69">
        <v>62.88</v>
      </c>
      <c r="AF224" s="69">
        <v>30.17</v>
      </c>
    </row>
    <row r="225" spans="25:32" x14ac:dyDescent="0.25">
      <c r="Y225" s="67">
        <v>46.800000000000303</v>
      </c>
      <c r="Z225" s="67">
        <v>56</v>
      </c>
      <c r="AA225" s="69"/>
      <c r="AB225" s="69"/>
      <c r="AC225" s="69"/>
      <c r="AD225" s="69"/>
      <c r="AE225" s="69">
        <v>62.88</v>
      </c>
      <c r="AF225" s="69">
        <v>30.17</v>
      </c>
    </row>
    <row r="226" spans="25:32" x14ac:dyDescent="0.25">
      <c r="Y226" s="67">
        <v>46.900000000000297</v>
      </c>
      <c r="Z226" s="67">
        <v>56</v>
      </c>
      <c r="AA226" s="69"/>
      <c r="AB226" s="69"/>
      <c r="AC226" s="69"/>
      <c r="AD226" s="69"/>
      <c r="AE226" s="69">
        <v>62.88</v>
      </c>
      <c r="AF226" s="69">
        <v>30.17</v>
      </c>
    </row>
    <row r="227" spans="25:32" x14ac:dyDescent="0.25">
      <c r="Y227" s="67">
        <v>47.000000000000298</v>
      </c>
      <c r="Z227" s="67">
        <v>56</v>
      </c>
      <c r="AA227" s="69"/>
      <c r="AB227" s="69"/>
      <c r="AC227" s="69"/>
      <c r="AD227" s="69"/>
      <c r="AE227" s="69">
        <v>62.88</v>
      </c>
      <c r="AF227" s="69">
        <v>30.17</v>
      </c>
    </row>
    <row r="228" spans="25:32" x14ac:dyDescent="0.25">
      <c r="Y228" s="67">
        <v>47.1000000000003</v>
      </c>
      <c r="Z228" s="67">
        <v>56</v>
      </c>
      <c r="AA228" s="69"/>
      <c r="AB228" s="69"/>
      <c r="AC228" s="69"/>
      <c r="AD228" s="69"/>
      <c r="AE228" s="69">
        <v>62.88</v>
      </c>
      <c r="AF228" s="69">
        <v>30.17</v>
      </c>
    </row>
    <row r="229" spans="25:32" x14ac:dyDescent="0.25">
      <c r="Y229" s="67">
        <v>47.200000000000301</v>
      </c>
      <c r="Z229" s="67">
        <v>56</v>
      </c>
      <c r="AA229" s="69"/>
      <c r="AB229" s="69"/>
      <c r="AC229" s="69"/>
      <c r="AD229" s="69"/>
      <c r="AE229" s="69">
        <v>62.88</v>
      </c>
      <c r="AF229" s="69">
        <v>30.17</v>
      </c>
    </row>
    <row r="230" spans="25:32" x14ac:dyDescent="0.25">
      <c r="Y230" s="67">
        <v>47.300000000000303</v>
      </c>
      <c r="Z230" s="67">
        <v>56</v>
      </c>
      <c r="AA230" s="69"/>
      <c r="AB230" s="69"/>
      <c r="AC230" s="69"/>
      <c r="AD230" s="69"/>
      <c r="AE230" s="69">
        <v>62.88</v>
      </c>
      <c r="AF230" s="69">
        <v>30.17</v>
      </c>
    </row>
    <row r="231" spans="25:32" x14ac:dyDescent="0.25">
      <c r="Y231" s="67">
        <v>47.400000000000297</v>
      </c>
      <c r="Z231" s="67">
        <v>56</v>
      </c>
      <c r="AA231" s="69"/>
      <c r="AB231" s="69"/>
      <c r="AC231" s="69"/>
      <c r="AD231" s="69"/>
      <c r="AE231" s="69">
        <v>62.88</v>
      </c>
      <c r="AF231" s="69">
        <v>30.17</v>
      </c>
    </row>
    <row r="232" spans="25:32" x14ac:dyDescent="0.25">
      <c r="Y232" s="67">
        <v>47.500000000000298</v>
      </c>
      <c r="Z232" s="67">
        <v>56</v>
      </c>
      <c r="AA232" s="69"/>
      <c r="AB232" s="69"/>
      <c r="AC232" s="69"/>
      <c r="AD232" s="69"/>
      <c r="AE232" s="69">
        <v>62.88</v>
      </c>
      <c r="AF232" s="69">
        <v>30.17</v>
      </c>
    </row>
    <row r="233" spans="25:32" x14ac:dyDescent="0.25">
      <c r="Y233" s="67">
        <v>47.6000000000003</v>
      </c>
      <c r="Z233" s="67">
        <v>56</v>
      </c>
      <c r="AA233" s="69"/>
      <c r="AB233" s="69"/>
      <c r="AC233" s="69"/>
      <c r="AD233" s="69"/>
      <c r="AE233" s="69">
        <v>62.88</v>
      </c>
      <c r="AF233" s="69">
        <v>30.17</v>
      </c>
    </row>
    <row r="234" spans="25:32" x14ac:dyDescent="0.25">
      <c r="Y234" s="67">
        <v>47.700000000000301</v>
      </c>
      <c r="Z234" s="67">
        <v>56</v>
      </c>
      <c r="AA234" s="69"/>
      <c r="AB234" s="69"/>
      <c r="AC234" s="69"/>
      <c r="AD234" s="69"/>
      <c r="AE234" s="69">
        <v>62.88</v>
      </c>
      <c r="AF234" s="69">
        <v>30.17</v>
      </c>
    </row>
    <row r="235" spans="25:32" x14ac:dyDescent="0.25">
      <c r="Y235" s="67">
        <v>47.800000000000303</v>
      </c>
      <c r="Z235" s="67">
        <v>56</v>
      </c>
      <c r="AA235" s="69"/>
      <c r="AB235" s="69"/>
      <c r="AC235" s="69"/>
      <c r="AD235" s="69"/>
      <c r="AE235" s="69">
        <v>62.88</v>
      </c>
      <c r="AF235" s="69">
        <v>30.17</v>
      </c>
    </row>
    <row r="236" spans="25:32" x14ac:dyDescent="0.25">
      <c r="Y236" s="67">
        <v>47.900000000000297</v>
      </c>
      <c r="Z236" s="67">
        <v>56</v>
      </c>
      <c r="AA236" s="69"/>
      <c r="AB236" s="69"/>
      <c r="AC236" s="69"/>
      <c r="AD236" s="69"/>
      <c r="AE236" s="69">
        <v>62.88</v>
      </c>
      <c r="AF236" s="69">
        <v>30.17</v>
      </c>
    </row>
    <row r="237" spans="25:32" x14ac:dyDescent="0.25">
      <c r="Y237" s="67">
        <v>48.000000000000298</v>
      </c>
      <c r="Z237" s="67">
        <v>56</v>
      </c>
      <c r="AA237" s="69"/>
      <c r="AB237" s="69"/>
      <c r="AC237" s="69"/>
      <c r="AD237" s="69"/>
      <c r="AE237" s="69">
        <v>62.88</v>
      </c>
      <c r="AF237" s="69">
        <v>30.17</v>
      </c>
    </row>
    <row r="238" spans="25:32" x14ac:dyDescent="0.25">
      <c r="Y238" s="67">
        <v>48.1000000000003</v>
      </c>
      <c r="Z238" s="67">
        <v>56</v>
      </c>
      <c r="AA238" s="69"/>
      <c r="AB238" s="69"/>
      <c r="AC238" s="69"/>
      <c r="AD238" s="69"/>
      <c r="AE238" s="69">
        <v>62.88</v>
      </c>
      <c r="AF238" s="69">
        <v>30.17</v>
      </c>
    </row>
    <row r="239" spans="25:32" x14ac:dyDescent="0.25">
      <c r="Y239" s="67">
        <v>48.200000000000301</v>
      </c>
      <c r="Z239" s="67">
        <v>56</v>
      </c>
      <c r="AA239" s="69"/>
      <c r="AB239" s="69"/>
      <c r="AC239" s="69"/>
      <c r="AD239" s="69"/>
      <c r="AE239" s="69">
        <v>62.88</v>
      </c>
      <c r="AF239" s="69">
        <v>30.17</v>
      </c>
    </row>
    <row r="240" spans="25:32" x14ac:dyDescent="0.25">
      <c r="Y240" s="67">
        <v>48.300000000000303</v>
      </c>
      <c r="Z240" s="67">
        <v>56</v>
      </c>
      <c r="AA240" s="69"/>
      <c r="AB240" s="69"/>
      <c r="AC240" s="69"/>
      <c r="AD240" s="69"/>
      <c r="AE240" s="69">
        <v>62.88</v>
      </c>
      <c r="AF240" s="69">
        <v>30.17</v>
      </c>
    </row>
    <row r="241" spans="25:32" x14ac:dyDescent="0.25">
      <c r="Y241" s="67">
        <v>48.400000000000297</v>
      </c>
      <c r="Z241" s="67">
        <v>56</v>
      </c>
      <c r="AA241" s="69"/>
      <c r="AB241" s="69"/>
      <c r="AC241" s="69"/>
      <c r="AD241" s="69"/>
      <c r="AE241" s="69">
        <v>62.88</v>
      </c>
      <c r="AF241" s="69">
        <v>30.17</v>
      </c>
    </row>
    <row r="242" spans="25:32" x14ac:dyDescent="0.25">
      <c r="Y242" s="67">
        <v>48.500000000000298</v>
      </c>
      <c r="Z242" s="67">
        <v>56</v>
      </c>
      <c r="AA242" s="69"/>
      <c r="AB242" s="69"/>
      <c r="AC242" s="69"/>
      <c r="AD242" s="69"/>
      <c r="AE242" s="69">
        <v>62.88</v>
      </c>
      <c r="AF242" s="69">
        <v>30.17</v>
      </c>
    </row>
    <row r="243" spans="25:32" x14ac:dyDescent="0.25">
      <c r="Y243" s="67">
        <v>48.6000000000003</v>
      </c>
      <c r="Z243" s="67">
        <v>56</v>
      </c>
      <c r="AA243" s="69"/>
      <c r="AB243" s="69"/>
      <c r="AC243" s="69"/>
      <c r="AD243" s="69"/>
      <c r="AE243" s="69">
        <v>62.88</v>
      </c>
      <c r="AF243" s="69">
        <v>30.17</v>
      </c>
    </row>
    <row r="244" spans="25:32" x14ac:dyDescent="0.25">
      <c r="Y244" s="67">
        <v>48.700000000000301</v>
      </c>
      <c r="Z244" s="67">
        <v>56</v>
      </c>
      <c r="AA244" s="69"/>
      <c r="AB244" s="69"/>
      <c r="AC244" s="69"/>
      <c r="AD244" s="69"/>
      <c r="AE244" s="69">
        <v>62.88</v>
      </c>
      <c r="AF244" s="69">
        <v>30.17</v>
      </c>
    </row>
    <row r="245" spans="25:32" x14ac:dyDescent="0.25">
      <c r="Y245" s="67">
        <v>48.800000000000303</v>
      </c>
      <c r="Z245" s="67">
        <v>56</v>
      </c>
      <c r="AA245" s="69"/>
      <c r="AB245" s="69"/>
      <c r="AC245" s="69"/>
      <c r="AD245" s="69"/>
      <c r="AE245" s="69">
        <v>62.88</v>
      </c>
      <c r="AF245" s="69">
        <v>30.17</v>
      </c>
    </row>
    <row r="246" spans="25:32" x14ac:dyDescent="0.25">
      <c r="Y246" s="67">
        <v>48.900000000000297</v>
      </c>
      <c r="Z246" s="67">
        <v>56</v>
      </c>
      <c r="AA246" s="69"/>
      <c r="AB246" s="69"/>
      <c r="AC246" s="69"/>
      <c r="AD246" s="69"/>
      <c r="AE246" s="69">
        <v>62.88</v>
      </c>
      <c r="AF246" s="69">
        <v>30.17</v>
      </c>
    </row>
    <row r="247" spans="25:32" x14ac:dyDescent="0.25">
      <c r="Y247" s="67">
        <v>49.000000000000298</v>
      </c>
      <c r="Z247" s="67">
        <v>56</v>
      </c>
      <c r="AA247" s="69"/>
      <c r="AB247" s="69"/>
      <c r="AC247" s="69"/>
      <c r="AD247" s="69"/>
      <c r="AE247" s="69">
        <v>62.88</v>
      </c>
      <c r="AF247" s="69">
        <v>30.17</v>
      </c>
    </row>
    <row r="248" spans="25:32" x14ac:dyDescent="0.25">
      <c r="Y248" s="67">
        <v>49.1000000000003</v>
      </c>
      <c r="Z248" s="67">
        <v>56</v>
      </c>
      <c r="AA248" s="69"/>
      <c r="AB248" s="69"/>
      <c r="AC248" s="69"/>
      <c r="AD248" s="69"/>
      <c r="AE248" s="69">
        <v>62.88</v>
      </c>
      <c r="AF248" s="69">
        <v>30.17</v>
      </c>
    </row>
    <row r="249" spans="25:32" x14ac:dyDescent="0.25">
      <c r="Y249" s="67">
        <v>49.200000000000301</v>
      </c>
      <c r="Z249" s="67">
        <v>56</v>
      </c>
      <c r="AA249" s="69"/>
      <c r="AB249" s="69"/>
      <c r="AC249" s="69"/>
      <c r="AD249" s="69"/>
      <c r="AE249" s="69">
        <v>62.88</v>
      </c>
      <c r="AF249" s="69">
        <v>30.17</v>
      </c>
    </row>
    <row r="250" spans="25:32" x14ac:dyDescent="0.25">
      <c r="Y250" s="67">
        <v>49.300000000000303</v>
      </c>
      <c r="Z250" s="67">
        <v>56</v>
      </c>
      <c r="AA250" s="69"/>
      <c r="AB250" s="69"/>
      <c r="AC250" s="69"/>
      <c r="AD250" s="69"/>
      <c r="AE250" s="69">
        <v>62.88</v>
      </c>
      <c r="AF250" s="69">
        <v>30.17</v>
      </c>
    </row>
    <row r="251" spans="25:32" x14ac:dyDescent="0.25">
      <c r="Y251" s="67">
        <v>49.400000000000297</v>
      </c>
      <c r="Z251" s="67">
        <v>56</v>
      </c>
      <c r="AA251" s="69"/>
      <c r="AB251" s="69"/>
      <c r="AC251" s="69"/>
      <c r="AD251" s="69"/>
      <c r="AE251" s="69">
        <v>62.88</v>
      </c>
      <c r="AF251" s="69">
        <v>30.17</v>
      </c>
    </row>
    <row r="252" spans="25:32" x14ac:dyDescent="0.25">
      <c r="Y252" s="67">
        <v>49.500000000000298</v>
      </c>
      <c r="Z252" s="67">
        <v>56</v>
      </c>
      <c r="AA252" s="69"/>
      <c r="AB252" s="69"/>
      <c r="AC252" s="69"/>
      <c r="AD252" s="69"/>
      <c r="AE252" s="69">
        <v>62.88</v>
      </c>
      <c r="AF252" s="69">
        <v>30.17</v>
      </c>
    </row>
    <row r="253" spans="25:32" x14ac:dyDescent="0.25">
      <c r="Y253" s="67">
        <v>49.6000000000003</v>
      </c>
      <c r="Z253" s="67">
        <v>56</v>
      </c>
      <c r="AA253" s="69"/>
      <c r="AB253" s="69"/>
      <c r="AC253" s="69"/>
      <c r="AD253" s="69"/>
      <c r="AE253" s="69">
        <v>62.88</v>
      </c>
      <c r="AF253" s="69">
        <v>30.17</v>
      </c>
    </row>
    <row r="254" spans="25:32" x14ac:dyDescent="0.25">
      <c r="Y254" s="67">
        <v>49.700000000000401</v>
      </c>
      <c r="Z254" s="67">
        <v>56</v>
      </c>
      <c r="AA254" s="69"/>
      <c r="AB254" s="69"/>
      <c r="AC254" s="69"/>
      <c r="AD254" s="69"/>
      <c r="AE254" s="69">
        <v>62.88</v>
      </c>
      <c r="AF254" s="69">
        <v>30.17</v>
      </c>
    </row>
    <row r="255" spans="25:32" x14ac:dyDescent="0.25">
      <c r="Y255" s="67">
        <v>49.800000000000402</v>
      </c>
      <c r="Z255" s="67">
        <v>56</v>
      </c>
      <c r="AA255" s="69"/>
      <c r="AB255" s="69"/>
      <c r="AC255" s="69"/>
      <c r="AD255" s="69"/>
      <c r="AE255" s="69">
        <v>62.88</v>
      </c>
      <c r="AF255" s="69">
        <v>30.17</v>
      </c>
    </row>
    <row r="256" spans="25:32" x14ac:dyDescent="0.25">
      <c r="Y256" s="67">
        <v>49.900000000000396</v>
      </c>
      <c r="Z256" s="67">
        <v>56</v>
      </c>
      <c r="AA256" s="69"/>
      <c r="AB256" s="69"/>
      <c r="AC256" s="69"/>
      <c r="AD256" s="69"/>
      <c r="AE256" s="69">
        <v>62.88</v>
      </c>
      <c r="AF256" s="69">
        <v>30.17</v>
      </c>
    </row>
    <row r="257" spans="25:32" x14ac:dyDescent="0.25">
      <c r="Y257" s="67">
        <v>50.000000000000398</v>
      </c>
      <c r="Z257" s="67">
        <v>56</v>
      </c>
      <c r="AA257" s="69"/>
      <c r="AB257" s="69"/>
      <c r="AC257" s="69"/>
      <c r="AD257" s="69"/>
      <c r="AE257" s="69">
        <v>62.88</v>
      </c>
      <c r="AF257" s="69">
        <v>30.17</v>
      </c>
    </row>
    <row r="258" spans="25:32" x14ac:dyDescent="0.25">
      <c r="Y258" s="67">
        <v>50.100000000000399</v>
      </c>
      <c r="Z258" s="67">
        <v>56</v>
      </c>
      <c r="AA258" s="69"/>
      <c r="AB258" s="69"/>
      <c r="AC258" s="69"/>
      <c r="AD258" s="69"/>
      <c r="AE258" s="69">
        <v>62.88</v>
      </c>
      <c r="AF258" s="69">
        <v>30.17</v>
      </c>
    </row>
    <row r="259" spans="25:32" x14ac:dyDescent="0.25">
      <c r="Y259" s="67">
        <v>50.200000000000401</v>
      </c>
      <c r="Z259" s="67">
        <v>56</v>
      </c>
      <c r="AA259" s="69"/>
      <c r="AB259" s="69"/>
      <c r="AC259" s="69"/>
      <c r="AD259" s="69"/>
      <c r="AE259" s="69">
        <v>62.88</v>
      </c>
      <c r="AF259" s="69">
        <v>30.17</v>
      </c>
    </row>
    <row r="260" spans="25:32" x14ac:dyDescent="0.25">
      <c r="Y260" s="67">
        <v>50.300000000000402</v>
      </c>
      <c r="Z260" s="67">
        <v>56</v>
      </c>
      <c r="AA260" s="69"/>
      <c r="AB260" s="69"/>
      <c r="AC260" s="69"/>
      <c r="AD260" s="69"/>
      <c r="AE260" s="69">
        <v>62.88</v>
      </c>
      <c r="AF260" s="69">
        <v>30.17</v>
      </c>
    </row>
    <row r="261" spans="25:32" x14ac:dyDescent="0.25">
      <c r="Y261" s="67">
        <v>50.400000000000396</v>
      </c>
      <c r="Z261" s="67">
        <v>56</v>
      </c>
      <c r="AA261" s="69"/>
      <c r="AB261" s="69"/>
      <c r="AC261" s="69"/>
      <c r="AD261" s="69"/>
      <c r="AE261" s="69">
        <v>62.88</v>
      </c>
      <c r="AF261" s="69">
        <v>30.17</v>
      </c>
    </row>
    <row r="262" spans="25:32" x14ac:dyDescent="0.25">
      <c r="Y262" s="67">
        <v>50.500000000000398</v>
      </c>
      <c r="Z262" s="67">
        <v>56</v>
      </c>
      <c r="AA262" s="69"/>
      <c r="AB262" s="69"/>
      <c r="AC262" s="69"/>
      <c r="AD262" s="69"/>
      <c r="AE262" s="69">
        <v>62.88</v>
      </c>
      <c r="AF262" s="69">
        <v>30.17</v>
      </c>
    </row>
    <row r="263" spans="25:32" x14ac:dyDescent="0.25">
      <c r="Y263" s="67">
        <v>50.600000000000399</v>
      </c>
      <c r="Z263" s="67">
        <v>56</v>
      </c>
      <c r="AA263" s="69"/>
      <c r="AB263" s="69"/>
      <c r="AC263" s="69"/>
      <c r="AD263" s="69"/>
      <c r="AE263" s="69">
        <v>62.88</v>
      </c>
      <c r="AF263" s="69">
        <v>30.17</v>
      </c>
    </row>
    <row r="264" spans="25:32" x14ac:dyDescent="0.25">
      <c r="Y264" s="67">
        <v>50.700000000000401</v>
      </c>
      <c r="Z264" s="67">
        <v>56</v>
      </c>
      <c r="AA264" s="69"/>
      <c r="AB264" s="69"/>
      <c r="AC264" s="69"/>
      <c r="AD264" s="69"/>
      <c r="AE264" s="69">
        <v>62.88</v>
      </c>
      <c r="AF264" s="69">
        <v>30.17</v>
      </c>
    </row>
    <row r="265" spans="25:32" x14ac:dyDescent="0.25">
      <c r="Y265" s="67">
        <v>50.800000000000402</v>
      </c>
      <c r="Z265" s="67">
        <v>56</v>
      </c>
      <c r="AA265" s="69"/>
      <c r="AB265" s="69"/>
      <c r="AC265" s="69"/>
      <c r="AD265" s="69"/>
      <c r="AE265" s="69">
        <v>62.88</v>
      </c>
      <c r="AF265" s="69">
        <v>30.17</v>
      </c>
    </row>
    <row r="266" spans="25:32" x14ac:dyDescent="0.25">
      <c r="Y266" s="67">
        <v>50.900000000000396</v>
      </c>
      <c r="Z266" s="67">
        <v>56</v>
      </c>
      <c r="AA266" s="69"/>
      <c r="AB266" s="69"/>
      <c r="AC266" s="69"/>
      <c r="AD266" s="69"/>
      <c r="AE266" s="69">
        <v>62.88</v>
      </c>
      <c r="AF266" s="69">
        <v>30.17</v>
      </c>
    </row>
    <row r="267" spans="25:32" x14ac:dyDescent="0.25">
      <c r="Y267" s="67">
        <v>51.000000000000398</v>
      </c>
      <c r="Z267" s="67">
        <v>56</v>
      </c>
      <c r="AA267" s="69"/>
      <c r="AB267" s="69"/>
      <c r="AC267" s="69"/>
      <c r="AD267" s="69"/>
      <c r="AE267" s="69">
        <v>62.88</v>
      </c>
      <c r="AF267" s="69">
        <v>30.17</v>
      </c>
    </row>
    <row r="268" spans="25:32" x14ac:dyDescent="0.25">
      <c r="Y268" s="67">
        <v>51.100000000000399</v>
      </c>
      <c r="Z268" s="67">
        <v>56</v>
      </c>
      <c r="AA268" s="69"/>
      <c r="AB268" s="69"/>
      <c r="AC268" s="69"/>
      <c r="AD268" s="69"/>
      <c r="AE268" s="69">
        <v>62.88</v>
      </c>
      <c r="AF268" s="69">
        <v>30.17</v>
      </c>
    </row>
    <row r="269" spans="25:32" x14ac:dyDescent="0.25">
      <c r="Y269" s="67">
        <v>51.200000000000401</v>
      </c>
      <c r="Z269" s="67">
        <v>56</v>
      </c>
      <c r="AA269" s="69"/>
      <c r="AB269" s="69"/>
      <c r="AC269" s="69"/>
      <c r="AD269" s="69"/>
      <c r="AE269" s="69">
        <v>62.88</v>
      </c>
      <c r="AF269" s="69">
        <v>30.17</v>
      </c>
    </row>
    <row r="270" spans="25:32" x14ac:dyDescent="0.25">
      <c r="Y270" s="67">
        <v>51.300000000000402</v>
      </c>
      <c r="Z270" s="67">
        <v>56</v>
      </c>
      <c r="AA270" s="69"/>
      <c r="AB270" s="69"/>
      <c r="AC270" s="69"/>
      <c r="AD270" s="69"/>
      <c r="AE270" s="69">
        <v>62.88</v>
      </c>
      <c r="AF270" s="69">
        <v>30.17</v>
      </c>
    </row>
    <row r="271" spans="25:32" x14ac:dyDescent="0.25">
      <c r="Y271" s="67">
        <v>51.400000000000396</v>
      </c>
      <c r="Z271" s="67">
        <v>56</v>
      </c>
      <c r="AA271" s="69"/>
      <c r="AB271" s="69"/>
      <c r="AC271" s="69"/>
      <c r="AD271" s="69"/>
      <c r="AE271" s="69">
        <v>62.88</v>
      </c>
      <c r="AF271" s="69">
        <v>30.17</v>
      </c>
    </row>
    <row r="272" spans="25:32" x14ac:dyDescent="0.25">
      <c r="Y272" s="67">
        <v>51.500000000000398</v>
      </c>
      <c r="Z272" s="67">
        <v>56</v>
      </c>
      <c r="AA272" s="69"/>
      <c r="AB272" s="69"/>
      <c r="AC272" s="69"/>
      <c r="AD272" s="69"/>
      <c r="AE272" s="69">
        <v>62.88</v>
      </c>
      <c r="AF272" s="69">
        <v>30.17</v>
      </c>
    </row>
    <row r="273" spans="25:32" x14ac:dyDescent="0.25">
      <c r="Y273" s="67">
        <v>51.600000000000399</v>
      </c>
      <c r="Z273" s="67">
        <v>56</v>
      </c>
      <c r="AA273" s="69"/>
      <c r="AB273" s="69"/>
      <c r="AC273" s="69"/>
      <c r="AD273" s="69"/>
      <c r="AE273" s="69">
        <v>62.88</v>
      </c>
      <c r="AF273" s="69">
        <v>30.17</v>
      </c>
    </row>
    <row r="274" spans="25:32" x14ac:dyDescent="0.25">
      <c r="Y274" s="67">
        <v>51.700000000000401</v>
      </c>
      <c r="Z274" s="67">
        <v>56</v>
      </c>
      <c r="AA274" s="69"/>
      <c r="AB274" s="69"/>
      <c r="AC274" s="69"/>
      <c r="AD274" s="69"/>
      <c r="AE274" s="69">
        <v>62.88</v>
      </c>
      <c r="AF274" s="69">
        <v>30.17</v>
      </c>
    </row>
    <row r="275" spans="25:32" x14ac:dyDescent="0.25">
      <c r="Y275" s="67">
        <v>51.800000000000402</v>
      </c>
      <c r="Z275" s="67">
        <v>56</v>
      </c>
      <c r="AA275" s="69"/>
      <c r="AB275" s="69"/>
      <c r="AC275" s="69"/>
      <c r="AD275" s="69"/>
      <c r="AE275" s="69">
        <v>62.88</v>
      </c>
      <c r="AF275" s="69">
        <v>30.17</v>
      </c>
    </row>
    <row r="276" spans="25:32" x14ac:dyDescent="0.25">
      <c r="Y276" s="67">
        <v>51.900000000000396</v>
      </c>
      <c r="Z276" s="67">
        <v>56</v>
      </c>
      <c r="AA276" s="69"/>
      <c r="AB276" s="69"/>
      <c r="AC276" s="69"/>
      <c r="AD276" s="69"/>
      <c r="AE276" s="69">
        <v>62.88</v>
      </c>
      <c r="AF276" s="69">
        <v>30.17</v>
      </c>
    </row>
    <row r="277" spans="25:32" x14ac:dyDescent="0.25">
      <c r="Y277" s="67">
        <v>52.000000000000398</v>
      </c>
      <c r="Z277" s="67">
        <v>56</v>
      </c>
      <c r="AA277" s="69"/>
      <c r="AB277" s="69"/>
      <c r="AC277" s="69"/>
      <c r="AD277" s="69"/>
      <c r="AE277" s="69">
        <v>62.88</v>
      </c>
      <c r="AF277" s="69">
        <v>30.17</v>
      </c>
    </row>
    <row r="278" spans="25:32" x14ac:dyDescent="0.25">
      <c r="Y278" s="67">
        <v>52.100000000000399</v>
      </c>
      <c r="Z278" s="67">
        <v>56</v>
      </c>
      <c r="AA278" s="69"/>
      <c r="AB278" s="69"/>
      <c r="AC278" s="69"/>
      <c r="AD278" s="69"/>
      <c r="AE278" s="69">
        <v>62.88</v>
      </c>
      <c r="AF278" s="69">
        <v>30.17</v>
      </c>
    </row>
    <row r="279" spans="25:32" x14ac:dyDescent="0.25">
      <c r="Y279" s="67">
        <v>52.200000000000401</v>
      </c>
      <c r="Z279" s="67">
        <v>56</v>
      </c>
      <c r="AA279" s="69"/>
      <c r="AB279" s="69"/>
      <c r="AC279" s="69"/>
      <c r="AD279" s="69"/>
      <c r="AE279" s="69">
        <v>62.88</v>
      </c>
      <c r="AF279" s="69">
        <v>30.17</v>
      </c>
    </row>
    <row r="280" spans="25:32" x14ac:dyDescent="0.25">
      <c r="Y280" s="67">
        <v>52.300000000000402</v>
      </c>
      <c r="Z280" s="67">
        <v>56</v>
      </c>
      <c r="AA280" s="69"/>
      <c r="AB280" s="69"/>
      <c r="AC280" s="69"/>
      <c r="AD280" s="69"/>
      <c r="AE280" s="69">
        <v>62.88</v>
      </c>
      <c r="AF280" s="69">
        <v>30.17</v>
      </c>
    </row>
    <row r="281" spans="25:32" x14ac:dyDescent="0.25">
      <c r="Y281" s="67">
        <v>52.400000000000396</v>
      </c>
      <c r="Z281" s="67">
        <v>56</v>
      </c>
      <c r="AA281" s="69"/>
      <c r="AB281" s="69"/>
      <c r="AC281" s="69"/>
      <c r="AD281" s="69"/>
      <c r="AE281" s="69">
        <v>62.88</v>
      </c>
      <c r="AF281" s="69">
        <v>30.17</v>
      </c>
    </row>
    <row r="282" spans="25:32" x14ac:dyDescent="0.25">
      <c r="Y282" s="67">
        <v>52.500000000000398</v>
      </c>
      <c r="Z282" s="67">
        <v>56</v>
      </c>
      <c r="AA282" s="69"/>
      <c r="AB282" s="69"/>
      <c r="AC282" s="69"/>
      <c r="AD282" s="69"/>
      <c r="AE282" s="69">
        <v>62.88</v>
      </c>
      <c r="AF282" s="69">
        <v>30.17</v>
      </c>
    </row>
    <row r="283" spans="25:32" x14ac:dyDescent="0.25">
      <c r="Y283" s="67">
        <v>52.600000000000399</v>
      </c>
      <c r="Z283" s="67">
        <v>56</v>
      </c>
      <c r="AA283" s="69"/>
      <c r="AB283" s="69"/>
      <c r="AC283" s="69"/>
      <c r="AD283" s="69"/>
      <c r="AE283" s="69">
        <v>62.88</v>
      </c>
      <c r="AF283" s="69">
        <v>30.17</v>
      </c>
    </row>
    <row r="284" spans="25:32" x14ac:dyDescent="0.25">
      <c r="Y284" s="67">
        <v>52.700000000000401</v>
      </c>
      <c r="Z284" s="67">
        <v>56</v>
      </c>
      <c r="AA284" s="69"/>
      <c r="AB284" s="69"/>
      <c r="AC284" s="69"/>
      <c r="AD284" s="69"/>
      <c r="AE284" s="69">
        <v>62.88</v>
      </c>
      <c r="AF284" s="69">
        <v>30.17</v>
      </c>
    </row>
    <row r="285" spans="25:32" x14ac:dyDescent="0.25">
      <c r="Y285" s="67">
        <v>52.800000000000402</v>
      </c>
      <c r="Z285" s="67">
        <v>56</v>
      </c>
      <c r="AA285" s="69"/>
      <c r="AB285" s="69"/>
      <c r="AC285" s="69"/>
      <c r="AD285" s="69"/>
      <c r="AE285" s="69">
        <v>62.88</v>
      </c>
      <c r="AF285" s="69">
        <v>30.17</v>
      </c>
    </row>
    <row r="286" spans="25:32" x14ac:dyDescent="0.25">
      <c r="Y286" s="67">
        <v>52.900000000000396</v>
      </c>
      <c r="Z286" s="67">
        <v>56</v>
      </c>
      <c r="AA286" s="69"/>
      <c r="AB286" s="69"/>
      <c r="AC286" s="69"/>
      <c r="AD286" s="69"/>
      <c r="AE286" s="69">
        <v>62.88</v>
      </c>
      <c r="AF286" s="69">
        <v>30.17</v>
      </c>
    </row>
    <row r="287" spans="25:32" x14ac:dyDescent="0.25">
      <c r="Y287" s="67">
        <v>53.000000000000398</v>
      </c>
      <c r="Z287" s="67">
        <v>56</v>
      </c>
      <c r="AA287" s="69"/>
      <c r="AB287" s="69"/>
      <c r="AC287" s="69"/>
      <c r="AD287" s="69"/>
      <c r="AE287" s="69">
        <v>62.88</v>
      </c>
      <c r="AF287" s="69">
        <v>30.17</v>
      </c>
    </row>
    <row r="288" spans="25:32" x14ac:dyDescent="0.25">
      <c r="Y288" s="67">
        <v>53.100000000000399</v>
      </c>
      <c r="Z288" s="67">
        <v>56</v>
      </c>
      <c r="AA288" s="69"/>
      <c r="AB288" s="69"/>
      <c r="AC288" s="69"/>
      <c r="AD288" s="69"/>
      <c r="AE288" s="69">
        <v>62.88</v>
      </c>
      <c r="AF288" s="69">
        <v>30.17</v>
      </c>
    </row>
    <row r="289" spans="25:32" x14ac:dyDescent="0.25">
      <c r="Y289" s="67">
        <v>53.200000000000401</v>
      </c>
      <c r="Z289" s="67">
        <v>56</v>
      </c>
      <c r="AA289" s="69"/>
      <c r="AB289" s="69"/>
      <c r="AC289" s="69"/>
      <c r="AD289" s="69"/>
      <c r="AE289" s="69">
        <v>62.88</v>
      </c>
      <c r="AF289" s="69">
        <v>30.17</v>
      </c>
    </row>
    <row r="290" spans="25:32" x14ac:dyDescent="0.25">
      <c r="Y290" s="67">
        <v>53.300000000000402</v>
      </c>
      <c r="Z290" s="67">
        <v>56</v>
      </c>
      <c r="AA290" s="69"/>
      <c r="AB290" s="69"/>
      <c r="AC290" s="69"/>
      <c r="AD290" s="69"/>
      <c r="AE290" s="69">
        <v>62.88</v>
      </c>
      <c r="AF290" s="69">
        <v>30.17</v>
      </c>
    </row>
    <row r="291" spans="25:32" x14ac:dyDescent="0.25">
      <c r="Y291" s="67">
        <v>53.400000000000396</v>
      </c>
      <c r="Z291" s="67">
        <v>56</v>
      </c>
      <c r="AA291" s="69"/>
      <c r="AB291" s="69"/>
      <c r="AC291" s="69"/>
      <c r="AD291" s="69"/>
      <c r="AE291" s="69">
        <v>62.88</v>
      </c>
      <c r="AF291" s="69">
        <v>30.17</v>
      </c>
    </row>
    <row r="292" spans="25:32" x14ac:dyDescent="0.25">
      <c r="Y292" s="67">
        <v>53.500000000000398</v>
      </c>
      <c r="Z292" s="67">
        <v>56</v>
      </c>
      <c r="AA292" s="69"/>
      <c r="AB292" s="69"/>
      <c r="AC292" s="69"/>
      <c r="AD292" s="69"/>
      <c r="AE292" s="69">
        <v>62.88</v>
      </c>
      <c r="AF292" s="69">
        <v>30.17</v>
      </c>
    </row>
    <row r="293" spans="25:32" x14ac:dyDescent="0.25">
      <c r="Y293" s="67">
        <v>53.600000000000399</v>
      </c>
      <c r="Z293" s="67">
        <v>56</v>
      </c>
      <c r="AA293" s="69"/>
      <c r="AB293" s="69"/>
      <c r="AC293" s="69"/>
      <c r="AD293" s="69"/>
      <c r="AE293" s="69">
        <v>62.88</v>
      </c>
      <c r="AF293" s="69">
        <v>30.17</v>
      </c>
    </row>
    <row r="294" spans="25:32" x14ac:dyDescent="0.25">
      <c r="Y294" s="67">
        <v>53.700000000000401</v>
      </c>
      <c r="Z294" s="67">
        <v>56</v>
      </c>
      <c r="AA294" s="69"/>
      <c r="AB294" s="69"/>
      <c r="AC294" s="69"/>
      <c r="AD294" s="69"/>
      <c r="AE294" s="69">
        <v>62.88</v>
      </c>
      <c r="AF294" s="69">
        <v>30.17</v>
      </c>
    </row>
    <row r="295" spans="25:32" x14ac:dyDescent="0.25">
      <c r="Y295" s="67">
        <v>53.800000000000402</v>
      </c>
      <c r="Z295" s="67">
        <v>56</v>
      </c>
      <c r="AA295" s="69"/>
      <c r="AB295" s="69"/>
      <c r="AC295" s="69"/>
      <c r="AD295" s="69"/>
      <c r="AE295" s="69">
        <v>62.88</v>
      </c>
      <c r="AF295" s="69">
        <v>30.17</v>
      </c>
    </row>
    <row r="296" spans="25:32" x14ac:dyDescent="0.25">
      <c r="Y296" s="67">
        <v>53.900000000000396</v>
      </c>
      <c r="Z296" s="67">
        <v>56</v>
      </c>
      <c r="AA296" s="69"/>
      <c r="AB296" s="69"/>
      <c r="AC296" s="69"/>
      <c r="AD296" s="69"/>
      <c r="AE296" s="69">
        <v>62.88</v>
      </c>
      <c r="AF296" s="69">
        <v>30.17</v>
      </c>
    </row>
    <row r="297" spans="25:32" x14ac:dyDescent="0.25">
      <c r="Y297" s="67">
        <v>54.000000000000398</v>
      </c>
      <c r="Z297" s="67">
        <v>56</v>
      </c>
      <c r="AA297" s="69"/>
      <c r="AB297" s="69"/>
      <c r="AC297" s="69"/>
      <c r="AD297" s="69"/>
      <c r="AE297" s="69">
        <v>62.88</v>
      </c>
      <c r="AF297" s="69">
        <v>30.17</v>
      </c>
    </row>
    <row r="298" spans="25:32" x14ac:dyDescent="0.25">
      <c r="Y298" s="67">
        <v>54.100000000000399</v>
      </c>
      <c r="Z298" s="67">
        <v>56</v>
      </c>
      <c r="AA298" s="69"/>
      <c r="AB298" s="69"/>
      <c r="AC298" s="69"/>
      <c r="AD298" s="69"/>
      <c r="AE298" s="69">
        <v>62.88</v>
      </c>
      <c r="AF298" s="69">
        <v>30.17</v>
      </c>
    </row>
    <row r="299" spans="25:32" x14ac:dyDescent="0.25">
      <c r="Y299" s="67">
        <v>54.200000000000401</v>
      </c>
      <c r="Z299" s="67">
        <v>56</v>
      </c>
      <c r="AA299" s="69"/>
      <c r="AB299" s="69"/>
      <c r="AC299" s="69"/>
      <c r="AD299" s="69"/>
      <c r="AE299" s="69">
        <v>62.88</v>
      </c>
      <c r="AF299" s="69">
        <v>30.17</v>
      </c>
    </row>
    <row r="300" spans="25:32" x14ac:dyDescent="0.25">
      <c r="Y300" s="67">
        <v>54.300000000000402</v>
      </c>
      <c r="Z300" s="67">
        <v>56</v>
      </c>
      <c r="AA300" s="69"/>
      <c r="AB300" s="69"/>
      <c r="AC300" s="69"/>
      <c r="AD300" s="69"/>
      <c r="AE300" s="69">
        <v>62.88</v>
      </c>
      <c r="AF300" s="69">
        <v>30.17</v>
      </c>
    </row>
    <row r="301" spans="25:32" x14ac:dyDescent="0.25">
      <c r="Y301" s="67">
        <v>54.400000000000396</v>
      </c>
      <c r="Z301" s="67">
        <v>56</v>
      </c>
      <c r="AA301" s="69"/>
      <c r="AB301" s="69"/>
      <c r="AC301" s="69"/>
      <c r="AD301" s="69"/>
      <c r="AE301" s="69">
        <v>62.88</v>
      </c>
      <c r="AF301" s="69">
        <v>30.17</v>
      </c>
    </row>
    <row r="302" spans="25:32" x14ac:dyDescent="0.25">
      <c r="Y302" s="67">
        <v>54.500000000000398</v>
      </c>
      <c r="Z302" s="67">
        <v>56</v>
      </c>
      <c r="AA302" s="69"/>
      <c r="AB302" s="69"/>
      <c r="AC302" s="69"/>
      <c r="AD302" s="69"/>
      <c r="AE302" s="69">
        <v>62.88</v>
      </c>
      <c r="AF302" s="69">
        <v>30.17</v>
      </c>
    </row>
    <row r="303" spans="25:32" x14ac:dyDescent="0.25">
      <c r="Y303" s="67">
        <v>54.600000000000399</v>
      </c>
      <c r="Z303" s="67">
        <v>56</v>
      </c>
      <c r="AA303" s="69"/>
      <c r="AB303" s="69"/>
      <c r="AC303" s="69"/>
      <c r="AD303" s="69"/>
      <c r="AE303" s="69">
        <v>62.88</v>
      </c>
      <c r="AF303" s="69">
        <v>30.17</v>
      </c>
    </row>
    <row r="304" spans="25:32" x14ac:dyDescent="0.25">
      <c r="Y304" s="67">
        <v>54.700000000000401</v>
      </c>
      <c r="Z304" s="67">
        <v>56</v>
      </c>
      <c r="AA304" s="69"/>
      <c r="AB304" s="69"/>
      <c r="AC304" s="69"/>
      <c r="AD304" s="69"/>
      <c r="AE304" s="69">
        <v>62.88</v>
      </c>
      <c r="AF304" s="69">
        <v>30.17</v>
      </c>
    </row>
    <row r="305" spans="25:32" x14ac:dyDescent="0.25">
      <c r="Y305" s="67">
        <v>54.800000000000402</v>
      </c>
      <c r="Z305" s="67">
        <v>56</v>
      </c>
      <c r="AA305" s="69"/>
      <c r="AB305" s="69"/>
      <c r="AC305" s="69"/>
      <c r="AD305" s="69"/>
      <c r="AE305" s="69">
        <v>62.88</v>
      </c>
      <c r="AF305" s="69">
        <v>30.17</v>
      </c>
    </row>
    <row r="306" spans="25:32" x14ac:dyDescent="0.25">
      <c r="Y306" s="67">
        <v>54.900000000000396</v>
      </c>
      <c r="Z306" s="67">
        <v>56</v>
      </c>
      <c r="AA306" s="69"/>
      <c r="AB306" s="69"/>
      <c r="AC306" s="69"/>
      <c r="AD306" s="69"/>
      <c r="AE306" s="69">
        <v>62.88</v>
      </c>
      <c r="AF306" s="69">
        <v>30.17</v>
      </c>
    </row>
    <row r="307" spans="25:32" x14ac:dyDescent="0.25">
      <c r="Y307" s="67">
        <v>55.000000000000398</v>
      </c>
      <c r="Z307" s="67">
        <v>56</v>
      </c>
      <c r="AA307" s="69"/>
      <c r="AB307" s="69"/>
      <c r="AC307" s="69"/>
      <c r="AD307" s="69"/>
      <c r="AE307" s="69">
        <v>62.88</v>
      </c>
      <c r="AF307" s="69">
        <v>30.17</v>
      </c>
    </row>
    <row r="308" spans="25:32" x14ac:dyDescent="0.25">
      <c r="Y308" s="67">
        <v>55.100000000000399</v>
      </c>
      <c r="Z308" s="67">
        <v>56</v>
      </c>
      <c r="AA308" s="69"/>
      <c r="AB308" s="69"/>
      <c r="AC308" s="69"/>
      <c r="AD308" s="69"/>
      <c r="AE308" s="69">
        <v>62.88</v>
      </c>
      <c r="AF308" s="69">
        <v>30.17</v>
      </c>
    </row>
    <row r="309" spans="25:32" x14ac:dyDescent="0.25">
      <c r="Y309" s="67">
        <v>55.200000000000401</v>
      </c>
      <c r="Z309" s="67">
        <v>56</v>
      </c>
      <c r="AA309" s="69"/>
      <c r="AB309" s="69"/>
      <c r="AC309" s="69"/>
      <c r="AD309" s="69"/>
      <c r="AE309" s="69">
        <v>62.88</v>
      </c>
      <c r="AF309" s="69">
        <v>30.17</v>
      </c>
    </row>
    <row r="310" spans="25:32" x14ac:dyDescent="0.25">
      <c r="Y310" s="67">
        <v>55.300000000000402</v>
      </c>
      <c r="Z310" s="67">
        <v>56</v>
      </c>
      <c r="AA310" s="69"/>
      <c r="AB310" s="69"/>
      <c r="AC310" s="69"/>
      <c r="AD310" s="69"/>
      <c r="AE310" s="69">
        <v>62.88</v>
      </c>
      <c r="AF310" s="69">
        <v>30.17</v>
      </c>
    </row>
    <row r="311" spans="25:32" x14ac:dyDescent="0.25">
      <c r="Y311" s="67">
        <v>55.400000000000396</v>
      </c>
      <c r="Z311" s="67">
        <v>56</v>
      </c>
      <c r="AA311" s="69"/>
      <c r="AB311" s="69"/>
      <c r="AC311" s="69"/>
      <c r="AD311" s="69"/>
      <c r="AE311" s="69">
        <v>62.88</v>
      </c>
      <c r="AF311" s="69">
        <v>30.17</v>
      </c>
    </row>
    <row r="312" spans="25:32" x14ac:dyDescent="0.25">
      <c r="Y312" s="67">
        <v>55.500000000000398</v>
      </c>
      <c r="Z312" s="67">
        <v>56</v>
      </c>
      <c r="AA312" s="69"/>
      <c r="AB312" s="69"/>
      <c r="AC312" s="69"/>
      <c r="AD312" s="69"/>
      <c r="AE312" s="69">
        <v>62.88</v>
      </c>
      <c r="AF312" s="69">
        <v>30.17</v>
      </c>
    </row>
    <row r="313" spans="25:32" x14ac:dyDescent="0.25">
      <c r="Y313" s="67">
        <v>55.600000000000399</v>
      </c>
      <c r="Z313" s="67">
        <v>56</v>
      </c>
      <c r="AA313" s="69"/>
      <c r="AB313" s="69"/>
      <c r="AC313" s="69"/>
      <c r="AD313" s="69"/>
      <c r="AE313" s="69">
        <v>62.88</v>
      </c>
      <c r="AF313" s="69">
        <v>30.17</v>
      </c>
    </row>
    <row r="314" spans="25:32" x14ac:dyDescent="0.25">
      <c r="Y314" s="67">
        <v>55.700000000000401</v>
      </c>
      <c r="Z314" s="67">
        <v>56</v>
      </c>
      <c r="AA314" s="69"/>
      <c r="AB314" s="69"/>
      <c r="AC314" s="69"/>
      <c r="AD314" s="69"/>
      <c r="AE314" s="69">
        <v>62.88</v>
      </c>
      <c r="AF314" s="69">
        <v>30.17</v>
      </c>
    </row>
    <row r="315" spans="25:32" x14ac:dyDescent="0.25">
      <c r="Y315" s="67">
        <v>55.800000000000402</v>
      </c>
      <c r="Z315" s="67">
        <v>56</v>
      </c>
      <c r="AA315" s="69"/>
      <c r="AB315" s="69"/>
      <c r="AC315" s="69"/>
      <c r="AD315" s="69"/>
      <c r="AE315" s="69">
        <v>62.88</v>
      </c>
      <c r="AF315" s="69">
        <v>30.17</v>
      </c>
    </row>
    <row r="316" spans="25:32" x14ac:dyDescent="0.25">
      <c r="Y316" s="67">
        <v>55.900000000000396</v>
      </c>
      <c r="Z316" s="67">
        <v>56</v>
      </c>
      <c r="AA316" s="69"/>
      <c r="AB316" s="69"/>
      <c r="AC316" s="69"/>
      <c r="AD316" s="69"/>
      <c r="AE316" s="69">
        <v>62.88</v>
      </c>
      <c r="AF316" s="69">
        <v>30.17</v>
      </c>
    </row>
    <row r="317" spans="25:32" x14ac:dyDescent="0.25">
      <c r="Y317" s="67">
        <v>56.000000000000398</v>
      </c>
      <c r="Z317" s="67">
        <v>56</v>
      </c>
      <c r="AA317" s="69"/>
      <c r="AB317" s="69"/>
      <c r="AC317" s="69"/>
      <c r="AD317" s="69"/>
      <c r="AE317" s="69">
        <v>62.88</v>
      </c>
      <c r="AF317" s="69">
        <v>30.17</v>
      </c>
    </row>
    <row r="318" spans="25:32" x14ac:dyDescent="0.25">
      <c r="Y318" s="67">
        <v>56.100000000000399</v>
      </c>
      <c r="Z318" s="67">
        <v>63</v>
      </c>
      <c r="AA318" s="69"/>
      <c r="AB318" s="69"/>
      <c r="AC318" s="69"/>
      <c r="AD318" s="69"/>
      <c r="AE318" s="69">
        <v>62.88</v>
      </c>
      <c r="AF318" s="69">
        <v>30.17</v>
      </c>
    </row>
    <row r="319" spans="25:32" x14ac:dyDescent="0.25">
      <c r="Y319" s="67">
        <v>56.200000000000401</v>
      </c>
      <c r="Z319" s="67">
        <v>63</v>
      </c>
      <c r="AA319" s="69"/>
      <c r="AB319" s="69"/>
      <c r="AC319" s="69"/>
      <c r="AD319" s="69"/>
      <c r="AE319" s="69">
        <v>62.88</v>
      </c>
      <c r="AF319" s="69">
        <v>30.17</v>
      </c>
    </row>
    <row r="320" spans="25:32" x14ac:dyDescent="0.25">
      <c r="Y320" s="67">
        <v>56.300000000000402</v>
      </c>
      <c r="Z320" s="67">
        <v>63</v>
      </c>
      <c r="AA320" s="69"/>
      <c r="AB320" s="69"/>
      <c r="AC320" s="69"/>
      <c r="AD320" s="69"/>
      <c r="AE320" s="69">
        <v>62.88</v>
      </c>
      <c r="AF320" s="69">
        <v>30.17</v>
      </c>
    </row>
    <row r="321" spans="25:32" x14ac:dyDescent="0.25">
      <c r="Y321" s="67">
        <v>56.400000000000396</v>
      </c>
      <c r="Z321" s="67">
        <v>63</v>
      </c>
      <c r="AA321" s="69"/>
      <c r="AB321" s="69"/>
      <c r="AC321" s="69"/>
      <c r="AD321" s="69"/>
      <c r="AE321" s="69">
        <v>62.88</v>
      </c>
      <c r="AF321" s="69">
        <v>30.17</v>
      </c>
    </row>
    <row r="322" spans="25:32" x14ac:dyDescent="0.25">
      <c r="Y322" s="67">
        <v>56.500000000000398</v>
      </c>
      <c r="Z322" s="67">
        <v>63</v>
      </c>
      <c r="AA322" s="69"/>
      <c r="AB322" s="69"/>
      <c r="AC322" s="69"/>
      <c r="AD322" s="69"/>
      <c r="AE322" s="69">
        <v>62.88</v>
      </c>
      <c r="AF322" s="69">
        <v>30.17</v>
      </c>
    </row>
    <row r="323" spans="25:32" x14ac:dyDescent="0.25">
      <c r="Y323" s="67">
        <v>56.600000000000399</v>
      </c>
      <c r="Z323" s="67">
        <v>63</v>
      </c>
      <c r="AA323" s="69"/>
      <c r="AB323" s="69"/>
      <c r="AC323" s="69"/>
      <c r="AD323" s="69"/>
      <c r="AE323" s="69">
        <v>62.88</v>
      </c>
      <c r="AF323" s="69">
        <v>30.17</v>
      </c>
    </row>
    <row r="324" spans="25:32" x14ac:dyDescent="0.25">
      <c r="Y324" s="67">
        <v>56.7000000000005</v>
      </c>
      <c r="Z324" s="67">
        <v>63</v>
      </c>
      <c r="AA324" s="69"/>
      <c r="AB324" s="69"/>
      <c r="AC324" s="69"/>
      <c r="AD324" s="69"/>
      <c r="AE324" s="69">
        <v>62.88</v>
      </c>
      <c r="AF324" s="69">
        <v>30.17</v>
      </c>
    </row>
    <row r="325" spans="25:32" x14ac:dyDescent="0.25">
      <c r="Y325" s="67">
        <v>56.800000000000502</v>
      </c>
      <c r="Z325" s="67">
        <v>63</v>
      </c>
      <c r="AA325" s="69"/>
      <c r="AB325" s="69"/>
      <c r="AC325" s="69"/>
      <c r="AD325" s="69"/>
      <c r="AE325" s="69">
        <v>62.88</v>
      </c>
      <c r="AF325" s="69">
        <v>30.17</v>
      </c>
    </row>
    <row r="326" spans="25:32" x14ac:dyDescent="0.25">
      <c r="Y326" s="67">
        <v>56.900000000000503</v>
      </c>
      <c r="Z326" s="67">
        <v>63</v>
      </c>
      <c r="AA326" s="69"/>
      <c r="AB326" s="69"/>
      <c r="AC326" s="69"/>
      <c r="AD326" s="69"/>
      <c r="AE326" s="69">
        <v>62.88</v>
      </c>
      <c r="AF326" s="69">
        <v>30.17</v>
      </c>
    </row>
    <row r="327" spans="25:32" x14ac:dyDescent="0.25">
      <c r="Y327" s="67">
        <v>57.000000000000497</v>
      </c>
      <c r="Z327" s="67">
        <v>63</v>
      </c>
      <c r="AA327" s="69"/>
      <c r="AB327" s="69"/>
      <c r="AC327" s="69"/>
      <c r="AD327" s="69"/>
      <c r="AE327" s="69">
        <v>62.88</v>
      </c>
      <c r="AF327" s="69">
        <v>30.17</v>
      </c>
    </row>
    <row r="328" spans="25:32" x14ac:dyDescent="0.25">
      <c r="Y328" s="67">
        <v>57.100000000000499</v>
      </c>
      <c r="Z328" s="67">
        <v>63</v>
      </c>
      <c r="AA328" s="69"/>
      <c r="AB328" s="69"/>
      <c r="AC328" s="69"/>
      <c r="AD328" s="69"/>
      <c r="AE328" s="69">
        <v>62.88</v>
      </c>
      <c r="AF328" s="69">
        <v>30.17</v>
      </c>
    </row>
    <row r="329" spans="25:32" x14ac:dyDescent="0.25">
      <c r="Y329" s="67">
        <v>57.2000000000005</v>
      </c>
      <c r="Z329" s="67">
        <v>63</v>
      </c>
      <c r="AA329" s="69"/>
      <c r="AB329" s="69"/>
      <c r="AC329" s="69"/>
      <c r="AD329" s="69"/>
      <c r="AE329" s="69">
        <v>62.88</v>
      </c>
      <c r="AF329" s="69">
        <v>30.17</v>
      </c>
    </row>
    <row r="330" spans="25:32" x14ac:dyDescent="0.25">
      <c r="Y330" s="67">
        <v>57.300000000000502</v>
      </c>
      <c r="Z330" s="67">
        <v>63</v>
      </c>
      <c r="AA330" s="69"/>
      <c r="AB330" s="69"/>
      <c r="AC330" s="69"/>
      <c r="AD330" s="69"/>
      <c r="AE330" s="69">
        <v>62.88</v>
      </c>
      <c r="AF330" s="69">
        <v>30.17</v>
      </c>
    </row>
    <row r="331" spans="25:32" x14ac:dyDescent="0.25">
      <c r="Y331" s="67">
        <v>57.400000000000503</v>
      </c>
      <c r="Z331" s="67">
        <v>63</v>
      </c>
      <c r="AA331" s="69"/>
      <c r="AB331" s="69"/>
      <c r="AC331" s="69"/>
      <c r="AD331" s="69"/>
      <c r="AE331" s="69">
        <v>62.88</v>
      </c>
      <c r="AF331" s="69">
        <v>30.17</v>
      </c>
    </row>
    <row r="332" spans="25:32" x14ac:dyDescent="0.25">
      <c r="Y332" s="67">
        <v>57.500000000000497</v>
      </c>
      <c r="Z332" s="67">
        <v>63</v>
      </c>
      <c r="AA332" s="69"/>
      <c r="AB332" s="69"/>
      <c r="AC332" s="69"/>
      <c r="AD332" s="69"/>
      <c r="AE332" s="69">
        <v>62.88</v>
      </c>
      <c r="AF332" s="69">
        <v>30.17</v>
      </c>
    </row>
    <row r="333" spans="25:32" x14ac:dyDescent="0.25">
      <c r="Y333" s="67">
        <v>57.600000000000499</v>
      </c>
      <c r="Z333" s="67">
        <v>63</v>
      </c>
      <c r="AA333" s="69"/>
      <c r="AB333" s="69"/>
      <c r="AC333" s="69"/>
      <c r="AD333" s="69"/>
      <c r="AE333" s="69">
        <v>62.88</v>
      </c>
      <c r="AF333" s="69">
        <v>30.17</v>
      </c>
    </row>
    <row r="334" spans="25:32" x14ac:dyDescent="0.25">
      <c r="Y334" s="67">
        <v>57.7000000000005</v>
      </c>
      <c r="Z334" s="67">
        <v>63</v>
      </c>
      <c r="AA334" s="69"/>
      <c r="AB334" s="69"/>
      <c r="AC334" s="69"/>
      <c r="AD334" s="69"/>
      <c r="AE334" s="69">
        <v>62.88</v>
      </c>
      <c r="AF334" s="69">
        <v>30.17</v>
      </c>
    </row>
    <row r="335" spans="25:32" x14ac:dyDescent="0.25">
      <c r="Y335" s="67">
        <v>57.800000000000502</v>
      </c>
      <c r="Z335" s="67">
        <v>63</v>
      </c>
      <c r="AA335" s="69"/>
      <c r="AB335" s="69"/>
      <c r="AC335" s="69"/>
      <c r="AD335" s="69"/>
      <c r="AE335" s="69">
        <v>62.88</v>
      </c>
      <c r="AF335" s="69">
        <v>30.17</v>
      </c>
    </row>
    <row r="336" spans="25:32" x14ac:dyDescent="0.25">
      <c r="Y336" s="67">
        <v>57.900000000000503</v>
      </c>
      <c r="Z336" s="67">
        <v>63</v>
      </c>
      <c r="AA336" s="69"/>
      <c r="AB336" s="69"/>
      <c r="AC336" s="69"/>
      <c r="AD336" s="69"/>
      <c r="AE336" s="69">
        <v>62.88</v>
      </c>
      <c r="AF336" s="69">
        <v>30.17</v>
      </c>
    </row>
    <row r="337" spans="25:32" x14ac:dyDescent="0.25">
      <c r="Y337" s="67">
        <v>58.000000000000497</v>
      </c>
      <c r="Z337" s="67">
        <v>63</v>
      </c>
      <c r="AA337" s="69"/>
      <c r="AB337" s="69"/>
      <c r="AC337" s="69"/>
      <c r="AD337" s="69"/>
      <c r="AE337" s="69">
        <v>62.88</v>
      </c>
      <c r="AF337" s="69">
        <v>30.17</v>
      </c>
    </row>
    <row r="338" spans="25:32" x14ac:dyDescent="0.25">
      <c r="Y338" s="67">
        <v>58.100000000000499</v>
      </c>
      <c r="Z338" s="67">
        <v>63</v>
      </c>
      <c r="AA338" s="69"/>
      <c r="AB338" s="69"/>
      <c r="AC338" s="69"/>
      <c r="AD338" s="69"/>
      <c r="AE338" s="69">
        <v>62.88</v>
      </c>
      <c r="AF338" s="69">
        <v>30.17</v>
      </c>
    </row>
    <row r="339" spans="25:32" x14ac:dyDescent="0.25">
      <c r="Y339" s="67">
        <v>58.2000000000005</v>
      </c>
      <c r="Z339" s="67">
        <v>63</v>
      </c>
      <c r="AA339" s="69"/>
      <c r="AB339" s="69"/>
      <c r="AC339" s="69"/>
      <c r="AD339" s="69"/>
      <c r="AE339" s="69">
        <v>62.88</v>
      </c>
      <c r="AF339" s="69">
        <v>30.17</v>
      </c>
    </row>
    <row r="340" spans="25:32" x14ac:dyDescent="0.25">
      <c r="Y340" s="67">
        <v>58.300000000000502</v>
      </c>
      <c r="Z340" s="67">
        <v>63</v>
      </c>
      <c r="AA340" s="69"/>
      <c r="AB340" s="69"/>
      <c r="AC340" s="69"/>
      <c r="AD340" s="69"/>
      <c r="AE340" s="69">
        <v>62.88</v>
      </c>
      <c r="AF340" s="69">
        <v>30.17</v>
      </c>
    </row>
    <row r="341" spans="25:32" x14ac:dyDescent="0.25">
      <c r="Y341" s="67">
        <v>58.400000000000503</v>
      </c>
      <c r="Z341" s="67">
        <v>63</v>
      </c>
      <c r="AA341" s="69"/>
      <c r="AB341" s="69"/>
      <c r="AC341" s="69"/>
      <c r="AD341" s="69"/>
      <c r="AE341" s="69">
        <v>62.88</v>
      </c>
      <c r="AF341" s="69">
        <v>30.17</v>
      </c>
    </row>
    <row r="342" spans="25:32" x14ac:dyDescent="0.25">
      <c r="Y342" s="67">
        <v>58.500000000000497</v>
      </c>
      <c r="Z342" s="67">
        <v>63</v>
      </c>
      <c r="AA342" s="69"/>
      <c r="AB342" s="69"/>
      <c r="AC342" s="69"/>
      <c r="AD342" s="69"/>
      <c r="AE342" s="69">
        <v>62.88</v>
      </c>
      <c r="AF342" s="69">
        <v>30.17</v>
      </c>
    </row>
    <row r="343" spans="25:32" x14ac:dyDescent="0.25">
      <c r="Y343" s="67">
        <v>58.600000000000499</v>
      </c>
      <c r="Z343" s="67">
        <v>63</v>
      </c>
      <c r="AA343" s="69"/>
      <c r="AB343" s="69"/>
      <c r="AC343" s="69"/>
      <c r="AD343" s="69"/>
      <c r="AE343" s="69">
        <v>62.88</v>
      </c>
      <c r="AF343" s="69">
        <v>30.17</v>
      </c>
    </row>
    <row r="344" spans="25:32" x14ac:dyDescent="0.25">
      <c r="Y344" s="67">
        <v>58.7000000000005</v>
      </c>
      <c r="Z344" s="67">
        <v>63</v>
      </c>
      <c r="AA344" s="69"/>
      <c r="AB344" s="69"/>
      <c r="AC344" s="69"/>
      <c r="AD344" s="69"/>
      <c r="AE344" s="69">
        <v>62.88</v>
      </c>
      <c r="AF344" s="69">
        <v>30.17</v>
      </c>
    </row>
    <row r="345" spans="25:32" x14ac:dyDescent="0.25">
      <c r="Y345" s="67">
        <v>58.800000000000502</v>
      </c>
      <c r="Z345" s="67">
        <v>63</v>
      </c>
      <c r="AA345" s="69"/>
      <c r="AB345" s="69"/>
      <c r="AC345" s="69"/>
      <c r="AD345" s="69"/>
      <c r="AE345" s="69">
        <v>62.88</v>
      </c>
      <c r="AF345" s="69">
        <v>30.17</v>
      </c>
    </row>
    <row r="346" spans="25:32" x14ac:dyDescent="0.25">
      <c r="Y346" s="67">
        <v>58.900000000000503</v>
      </c>
      <c r="Z346" s="67">
        <v>63</v>
      </c>
      <c r="AA346" s="69"/>
      <c r="AB346" s="69"/>
      <c r="AC346" s="69"/>
      <c r="AD346" s="69"/>
      <c r="AE346" s="69">
        <v>62.88</v>
      </c>
      <c r="AF346" s="69">
        <v>30.17</v>
      </c>
    </row>
    <row r="347" spans="25:32" x14ac:dyDescent="0.25">
      <c r="Y347" s="67">
        <v>59.000000000000497</v>
      </c>
      <c r="Z347" s="67">
        <v>63</v>
      </c>
      <c r="AA347" s="69"/>
      <c r="AB347" s="69"/>
      <c r="AC347" s="69"/>
      <c r="AD347" s="69"/>
      <c r="AE347" s="69">
        <v>62.88</v>
      </c>
      <c r="AF347" s="69">
        <v>30.17</v>
      </c>
    </row>
    <row r="348" spans="25:32" x14ac:dyDescent="0.25">
      <c r="Y348" s="67">
        <v>59.100000000000499</v>
      </c>
      <c r="Z348" s="67">
        <v>63</v>
      </c>
      <c r="AA348" s="69"/>
      <c r="AB348" s="69"/>
      <c r="AC348" s="69"/>
      <c r="AD348" s="69"/>
      <c r="AE348" s="69">
        <v>62.88</v>
      </c>
      <c r="AF348" s="69">
        <v>30.17</v>
      </c>
    </row>
    <row r="349" spans="25:32" x14ac:dyDescent="0.25">
      <c r="Y349" s="67">
        <v>59.2000000000005</v>
      </c>
      <c r="Z349" s="67">
        <v>63</v>
      </c>
      <c r="AA349" s="69"/>
      <c r="AB349" s="69"/>
      <c r="AC349" s="69"/>
      <c r="AD349" s="69"/>
      <c r="AE349" s="69">
        <v>62.88</v>
      </c>
      <c r="AF349" s="69">
        <v>30.17</v>
      </c>
    </row>
    <row r="350" spans="25:32" x14ac:dyDescent="0.25">
      <c r="Y350" s="67">
        <v>59.300000000000502</v>
      </c>
      <c r="Z350" s="67">
        <v>63</v>
      </c>
      <c r="AA350" s="69"/>
      <c r="AB350" s="69"/>
      <c r="AC350" s="69"/>
      <c r="AD350" s="69"/>
      <c r="AE350" s="69">
        <v>62.88</v>
      </c>
      <c r="AF350" s="69">
        <v>30.17</v>
      </c>
    </row>
    <row r="351" spans="25:32" x14ac:dyDescent="0.25">
      <c r="Y351" s="67">
        <v>59.400000000000503</v>
      </c>
      <c r="Z351" s="67">
        <v>63</v>
      </c>
      <c r="AA351" s="69"/>
      <c r="AB351" s="69"/>
      <c r="AC351" s="69"/>
      <c r="AD351" s="69"/>
      <c r="AE351" s="69">
        <v>62.88</v>
      </c>
      <c r="AF351" s="69">
        <v>30.17</v>
      </c>
    </row>
    <row r="352" spans="25:32" x14ac:dyDescent="0.25">
      <c r="Y352" s="67">
        <v>59.500000000000497</v>
      </c>
      <c r="Z352" s="67">
        <v>63</v>
      </c>
      <c r="AA352" s="69"/>
      <c r="AB352" s="69"/>
      <c r="AC352" s="69"/>
      <c r="AD352" s="69"/>
      <c r="AE352" s="69">
        <v>62.88</v>
      </c>
      <c r="AF352" s="69">
        <v>30.17</v>
      </c>
    </row>
    <row r="353" spans="25:32" x14ac:dyDescent="0.25">
      <c r="Y353" s="67">
        <v>59.600000000000499</v>
      </c>
      <c r="Z353" s="67">
        <v>63</v>
      </c>
      <c r="AA353" s="69"/>
      <c r="AB353" s="69"/>
      <c r="AC353" s="69"/>
      <c r="AD353" s="69"/>
      <c r="AE353" s="69">
        <v>62.88</v>
      </c>
      <c r="AF353" s="69">
        <v>30.17</v>
      </c>
    </row>
    <row r="354" spans="25:32" x14ac:dyDescent="0.25">
      <c r="Y354" s="67">
        <v>59.7000000000005</v>
      </c>
      <c r="Z354" s="67">
        <v>63</v>
      </c>
      <c r="AA354" s="69"/>
      <c r="AB354" s="69"/>
      <c r="AC354" s="69"/>
      <c r="AD354" s="69"/>
      <c r="AE354" s="69">
        <v>62.88</v>
      </c>
      <c r="AF354" s="69">
        <v>30.17</v>
      </c>
    </row>
    <row r="355" spans="25:32" x14ac:dyDescent="0.25">
      <c r="Y355" s="67">
        <v>59.800000000000502</v>
      </c>
      <c r="Z355" s="67">
        <v>63</v>
      </c>
      <c r="AA355" s="69"/>
      <c r="AB355" s="69"/>
      <c r="AC355" s="69"/>
      <c r="AD355" s="69"/>
      <c r="AE355" s="69">
        <v>62.88</v>
      </c>
      <c r="AF355" s="69">
        <v>30.17</v>
      </c>
    </row>
    <row r="356" spans="25:32" x14ac:dyDescent="0.25">
      <c r="Y356" s="67">
        <v>59.900000000000503</v>
      </c>
      <c r="Z356" s="67">
        <v>63</v>
      </c>
      <c r="AA356" s="69"/>
      <c r="AB356" s="69"/>
      <c r="AC356" s="69"/>
      <c r="AD356" s="69"/>
      <c r="AE356" s="69">
        <v>62.88</v>
      </c>
      <c r="AF356" s="69">
        <v>30.17</v>
      </c>
    </row>
    <row r="357" spans="25:32" x14ac:dyDescent="0.25">
      <c r="Y357" s="67">
        <v>60.000000000000497</v>
      </c>
      <c r="Z357" s="67">
        <v>63</v>
      </c>
      <c r="AA357" s="69"/>
      <c r="AB357" s="69"/>
      <c r="AC357" s="69"/>
      <c r="AD357" s="69"/>
      <c r="AE357" s="69">
        <v>62.88</v>
      </c>
      <c r="AF357" s="69">
        <v>30.17</v>
      </c>
    </row>
    <row r="358" spans="25:32" x14ac:dyDescent="0.25">
      <c r="Y358" s="67">
        <v>60.100000000000499</v>
      </c>
      <c r="Z358" s="67">
        <v>63</v>
      </c>
      <c r="AA358" s="69"/>
      <c r="AB358" s="69"/>
      <c r="AC358" s="69"/>
      <c r="AD358" s="69"/>
      <c r="AE358" s="69">
        <v>62.88</v>
      </c>
      <c r="AF358" s="69">
        <v>30.17</v>
      </c>
    </row>
    <row r="359" spans="25:32" x14ac:dyDescent="0.25">
      <c r="Y359" s="67">
        <v>60.2000000000005</v>
      </c>
      <c r="Z359" s="67">
        <v>63</v>
      </c>
      <c r="AA359" s="69"/>
      <c r="AB359" s="69"/>
      <c r="AC359" s="69"/>
      <c r="AD359" s="69"/>
      <c r="AE359" s="69">
        <v>62.88</v>
      </c>
      <c r="AF359" s="69">
        <v>30.17</v>
      </c>
    </row>
    <row r="360" spans="25:32" x14ac:dyDescent="0.25">
      <c r="Y360" s="67">
        <v>60.300000000000502</v>
      </c>
      <c r="Z360" s="67">
        <v>63</v>
      </c>
      <c r="AA360" s="69"/>
      <c r="AB360" s="69"/>
      <c r="AC360" s="69"/>
      <c r="AD360" s="69"/>
      <c r="AE360" s="69">
        <v>62.88</v>
      </c>
      <c r="AF360" s="69">
        <v>30.17</v>
      </c>
    </row>
    <row r="361" spans="25:32" x14ac:dyDescent="0.25">
      <c r="Y361" s="67">
        <v>60.400000000000503</v>
      </c>
      <c r="Z361" s="67">
        <v>63</v>
      </c>
      <c r="AA361" s="69"/>
      <c r="AB361" s="69"/>
      <c r="AC361" s="69"/>
      <c r="AD361" s="69"/>
      <c r="AE361" s="69">
        <v>62.88</v>
      </c>
      <c r="AF361" s="69">
        <v>30.17</v>
      </c>
    </row>
    <row r="362" spans="25:32" x14ac:dyDescent="0.25">
      <c r="Y362" s="67">
        <v>60.500000000000497</v>
      </c>
      <c r="Z362" s="67">
        <v>63</v>
      </c>
      <c r="AA362" s="69"/>
      <c r="AB362" s="69"/>
      <c r="AC362" s="69"/>
      <c r="AD362" s="69"/>
      <c r="AE362" s="69">
        <v>62.88</v>
      </c>
      <c r="AF362" s="69">
        <v>30.17</v>
      </c>
    </row>
    <row r="363" spans="25:32" x14ac:dyDescent="0.25">
      <c r="Y363" s="67">
        <v>60.600000000000499</v>
      </c>
      <c r="Z363" s="67">
        <v>63</v>
      </c>
      <c r="AA363" s="69"/>
      <c r="AB363" s="69"/>
      <c r="AC363" s="69"/>
      <c r="AD363" s="69"/>
      <c r="AE363" s="69">
        <v>62.88</v>
      </c>
      <c r="AF363" s="69">
        <v>30.17</v>
      </c>
    </row>
    <row r="364" spans="25:32" x14ac:dyDescent="0.25">
      <c r="Y364" s="67">
        <v>60.7000000000005</v>
      </c>
      <c r="Z364" s="67">
        <v>63</v>
      </c>
      <c r="AA364" s="69"/>
      <c r="AB364" s="69"/>
      <c r="AC364" s="69"/>
      <c r="AD364" s="69"/>
      <c r="AE364" s="69">
        <v>62.88</v>
      </c>
      <c r="AF364" s="69">
        <v>30.17</v>
      </c>
    </row>
    <row r="365" spans="25:32" x14ac:dyDescent="0.25">
      <c r="Y365" s="67">
        <v>60.800000000000502</v>
      </c>
      <c r="Z365" s="67">
        <v>63</v>
      </c>
      <c r="AA365" s="69"/>
      <c r="AB365" s="69"/>
      <c r="AC365" s="69"/>
      <c r="AD365" s="69"/>
      <c r="AE365" s="69">
        <v>62.88</v>
      </c>
      <c r="AF365" s="69">
        <v>30.17</v>
      </c>
    </row>
    <row r="366" spans="25:32" x14ac:dyDescent="0.25">
      <c r="Y366" s="67">
        <v>60.900000000000503</v>
      </c>
      <c r="Z366" s="67">
        <v>63</v>
      </c>
      <c r="AA366" s="69"/>
      <c r="AB366" s="69"/>
      <c r="AC366" s="69"/>
      <c r="AD366" s="69"/>
      <c r="AE366" s="69">
        <v>62.88</v>
      </c>
      <c r="AF366" s="69">
        <v>30.17</v>
      </c>
    </row>
    <row r="367" spans="25:32" x14ac:dyDescent="0.25">
      <c r="Y367" s="67">
        <v>61.000000000000497</v>
      </c>
      <c r="Z367" s="67">
        <v>63</v>
      </c>
      <c r="AA367" s="69"/>
      <c r="AB367" s="69"/>
      <c r="AC367" s="69"/>
      <c r="AD367" s="69"/>
      <c r="AE367" s="69">
        <v>62.88</v>
      </c>
      <c r="AF367" s="69">
        <v>30.17</v>
      </c>
    </row>
    <row r="368" spans="25:32" x14ac:dyDescent="0.25">
      <c r="Y368" s="67">
        <v>61.100000000000499</v>
      </c>
      <c r="Z368" s="67">
        <v>63</v>
      </c>
      <c r="AA368" s="69"/>
      <c r="AB368" s="69"/>
      <c r="AC368" s="69"/>
      <c r="AD368" s="69"/>
      <c r="AE368" s="69">
        <v>62.88</v>
      </c>
      <c r="AF368" s="69">
        <v>30.17</v>
      </c>
    </row>
    <row r="369" spans="25:32" x14ac:dyDescent="0.25">
      <c r="Y369" s="67">
        <v>61.2000000000005</v>
      </c>
      <c r="Z369" s="67">
        <v>63</v>
      </c>
      <c r="AA369" s="69"/>
      <c r="AB369" s="69"/>
      <c r="AC369" s="69"/>
      <c r="AD369" s="69"/>
      <c r="AE369" s="69">
        <v>62.88</v>
      </c>
      <c r="AF369" s="69">
        <v>30.17</v>
      </c>
    </row>
    <row r="370" spans="25:32" x14ac:dyDescent="0.25">
      <c r="Y370" s="67">
        <v>61.300000000000502</v>
      </c>
      <c r="Z370" s="67">
        <v>63</v>
      </c>
      <c r="AA370" s="69"/>
      <c r="AB370" s="69"/>
      <c r="AC370" s="69"/>
      <c r="AD370" s="69"/>
      <c r="AE370" s="69">
        <v>62.88</v>
      </c>
      <c r="AF370" s="69">
        <v>30.17</v>
      </c>
    </row>
    <row r="371" spans="25:32" x14ac:dyDescent="0.25">
      <c r="Y371" s="67">
        <v>61.400000000000503</v>
      </c>
      <c r="Z371" s="67">
        <v>63</v>
      </c>
      <c r="AA371" s="69"/>
      <c r="AB371" s="69"/>
      <c r="AC371" s="69"/>
      <c r="AD371" s="69"/>
      <c r="AE371" s="69">
        <v>62.88</v>
      </c>
      <c r="AF371" s="69">
        <v>30.17</v>
      </c>
    </row>
    <row r="372" spans="25:32" x14ac:dyDescent="0.25">
      <c r="Y372" s="67">
        <v>61.500000000000497</v>
      </c>
      <c r="Z372" s="67">
        <v>63</v>
      </c>
      <c r="AA372" s="69"/>
      <c r="AB372" s="69"/>
      <c r="AC372" s="69"/>
      <c r="AD372" s="69"/>
      <c r="AE372" s="69">
        <v>62.88</v>
      </c>
      <c r="AF372" s="69">
        <v>30.17</v>
      </c>
    </row>
    <row r="373" spans="25:32" x14ac:dyDescent="0.25">
      <c r="Y373" s="67">
        <v>61.600000000000499</v>
      </c>
      <c r="Z373" s="67">
        <v>63</v>
      </c>
      <c r="AA373" s="69"/>
      <c r="AB373" s="69"/>
      <c r="AC373" s="69"/>
      <c r="AD373" s="69"/>
      <c r="AE373" s="69">
        <v>62.88</v>
      </c>
      <c r="AF373" s="69">
        <v>30.17</v>
      </c>
    </row>
    <row r="374" spans="25:32" x14ac:dyDescent="0.25">
      <c r="Y374" s="67">
        <v>61.7000000000005</v>
      </c>
      <c r="Z374" s="67">
        <v>63</v>
      </c>
      <c r="AA374" s="69"/>
      <c r="AB374" s="69"/>
      <c r="AC374" s="69"/>
      <c r="AD374" s="69"/>
      <c r="AE374" s="69">
        <v>62.88</v>
      </c>
      <c r="AF374" s="69">
        <v>30.17</v>
      </c>
    </row>
    <row r="375" spans="25:32" x14ac:dyDescent="0.25">
      <c r="Y375" s="67">
        <v>61.800000000000502</v>
      </c>
      <c r="Z375" s="67">
        <v>63</v>
      </c>
      <c r="AA375" s="69"/>
      <c r="AB375" s="69"/>
      <c r="AC375" s="69"/>
      <c r="AD375" s="69"/>
      <c r="AE375" s="69">
        <v>62.88</v>
      </c>
      <c r="AF375" s="69">
        <v>30.17</v>
      </c>
    </row>
    <row r="376" spans="25:32" x14ac:dyDescent="0.25">
      <c r="Y376" s="67">
        <v>61.900000000000503</v>
      </c>
      <c r="Z376" s="67">
        <v>63</v>
      </c>
      <c r="AA376" s="69"/>
      <c r="AB376" s="69"/>
      <c r="AC376" s="69"/>
      <c r="AD376" s="69"/>
      <c r="AE376" s="69">
        <v>62.88</v>
      </c>
      <c r="AF376" s="69">
        <v>30.17</v>
      </c>
    </row>
    <row r="377" spans="25:32" x14ac:dyDescent="0.25">
      <c r="Y377" s="67">
        <v>62.000000000000497</v>
      </c>
      <c r="Z377" s="67">
        <v>63</v>
      </c>
      <c r="AA377" s="69"/>
      <c r="AB377" s="69"/>
      <c r="AC377" s="69"/>
      <c r="AD377" s="69"/>
      <c r="AE377" s="69">
        <v>62.88</v>
      </c>
      <c r="AF377" s="69">
        <v>30.17</v>
      </c>
    </row>
    <row r="378" spans="25:32" x14ac:dyDescent="0.25">
      <c r="Y378" s="67">
        <v>62.100000000000499</v>
      </c>
      <c r="Z378" s="67">
        <v>63</v>
      </c>
      <c r="AA378" s="69"/>
      <c r="AB378" s="69"/>
      <c r="AC378" s="69"/>
      <c r="AD378" s="69"/>
      <c r="AE378" s="69">
        <v>62.88</v>
      </c>
      <c r="AF378" s="69">
        <v>30.17</v>
      </c>
    </row>
    <row r="379" spans="25:32" x14ac:dyDescent="0.25">
      <c r="Y379" s="67">
        <v>62.2000000000005</v>
      </c>
      <c r="Z379" s="67">
        <v>63</v>
      </c>
      <c r="AA379" s="69"/>
      <c r="AB379" s="69"/>
      <c r="AC379" s="69"/>
      <c r="AD379" s="69"/>
      <c r="AE379" s="69">
        <v>62.88</v>
      </c>
      <c r="AF379" s="69">
        <v>30.17</v>
      </c>
    </row>
    <row r="380" spans="25:32" x14ac:dyDescent="0.25">
      <c r="Y380" s="67">
        <v>62.300000000000502</v>
      </c>
      <c r="Z380" s="67">
        <v>63</v>
      </c>
      <c r="AA380" s="69"/>
      <c r="AB380" s="69"/>
      <c r="AC380" s="69"/>
      <c r="AD380" s="69"/>
      <c r="AE380" s="69">
        <v>62.88</v>
      </c>
      <c r="AF380" s="69">
        <v>30.17</v>
      </c>
    </row>
    <row r="381" spans="25:32" x14ac:dyDescent="0.25">
      <c r="Y381" s="67">
        <v>62.400000000000503</v>
      </c>
      <c r="Z381" s="67">
        <v>63</v>
      </c>
      <c r="AA381" s="69"/>
      <c r="AB381" s="69"/>
      <c r="AC381" s="69"/>
      <c r="AD381" s="69"/>
      <c r="AE381" s="69">
        <v>62.88</v>
      </c>
      <c r="AF381" s="69">
        <v>30.17</v>
      </c>
    </row>
    <row r="382" spans="25:32" x14ac:dyDescent="0.25">
      <c r="Y382" s="67">
        <v>62.500000000000497</v>
      </c>
      <c r="Z382" s="67">
        <v>63</v>
      </c>
      <c r="AA382" s="69"/>
      <c r="AB382" s="69"/>
      <c r="AC382" s="69"/>
      <c r="AD382" s="69"/>
      <c r="AE382" s="69">
        <v>62.88</v>
      </c>
      <c r="AF382" s="69">
        <v>30.17</v>
      </c>
    </row>
    <row r="383" spans="25:32" x14ac:dyDescent="0.25">
      <c r="Y383" s="67">
        <v>62.600000000000499</v>
      </c>
      <c r="Z383" s="67">
        <v>63</v>
      </c>
      <c r="AA383" s="69"/>
      <c r="AB383" s="69"/>
      <c r="AC383" s="69"/>
      <c r="AD383" s="69"/>
      <c r="AE383" s="69">
        <v>62.88</v>
      </c>
      <c r="AF383" s="69">
        <v>30.17</v>
      </c>
    </row>
    <row r="384" spans="25:32" x14ac:dyDescent="0.25">
      <c r="Y384" s="67">
        <v>62.7000000000005</v>
      </c>
      <c r="Z384" s="67">
        <v>63</v>
      </c>
      <c r="AA384" s="69"/>
      <c r="AB384" s="69"/>
      <c r="AC384" s="69"/>
      <c r="AD384" s="69"/>
      <c r="AE384" s="69">
        <v>62.88</v>
      </c>
      <c r="AF384" s="69">
        <v>30.17</v>
      </c>
    </row>
    <row r="385" spans="25:32" x14ac:dyDescent="0.25">
      <c r="Y385" s="67">
        <v>62.800000000000502</v>
      </c>
      <c r="Z385" s="67">
        <v>63</v>
      </c>
      <c r="AA385" s="69"/>
      <c r="AB385" s="69"/>
      <c r="AC385" s="69"/>
      <c r="AD385" s="69"/>
      <c r="AE385" s="69">
        <v>62.88</v>
      </c>
      <c r="AF385" s="69">
        <v>30.17</v>
      </c>
    </row>
    <row r="386" spans="25:32" x14ac:dyDescent="0.25">
      <c r="Y386" s="67">
        <v>62.900000000000503</v>
      </c>
      <c r="Z386" s="67">
        <v>63</v>
      </c>
      <c r="AA386" s="69"/>
      <c r="AB386" s="69"/>
      <c r="AC386" s="69"/>
      <c r="AD386" s="69"/>
      <c r="AE386" s="69">
        <v>62.88</v>
      </c>
      <c r="AF386" s="69">
        <v>30.17</v>
      </c>
    </row>
    <row r="387" spans="25:32" x14ac:dyDescent="0.25">
      <c r="Y387" s="67">
        <v>63.000000000000497</v>
      </c>
      <c r="Z387" s="67">
        <v>63</v>
      </c>
      <c r="AA387" s="69"/>
      <c r="AB387" s="69"/>
      <c r="AC387" s="69"/>
      <c r="AD387" s="69"/>
      <c r="AE387" s="69">
        <v>62.88</v>
      </c>
      <c r="AF387" s="69">
        <v>30.17</v>
      </c>
    </row>
    <row r="388" spans="25:32" x14ac:dyDescent="0.25">
      <c r="Y388" s="67">
        <v>63.100000000000499</v>
      </c>
      <c r="Z388" s="67">
        <v>63</v>
      </c>
      <c r="AA388" s="69"/>
      <c r="AB388" s="69"/>
      <c r="AC388" s="69"/>
      <c r="AD388" s="69"/>
      <c r="AE388" s="69">
        <v>62.88</v>
      </c>
      <c r="AF388" s="69">
        <v>30.17</v>
      </c>
    </row>
    <row r="389" spans="25:32" x14ac:dyDescent="0.25">
      <c r="Y389" s="67">
        <v>63.2000000000005</v>
      </c>
      <c r="Z389" s="67">
        <v>63</v>
      </c>
      <c r="AA389" s="69"/>
      <c r="AB389" s="69"/>
      <c r="AC389" s="69"/>
      <c r="AD389" s="69"/>
      <c r="AE389" s="69">
        <v>62.88</v>
      </c>
      <c r="AF389" s="69">
        <v>30.17</v>
      </c>
    </row>
    <row r="390" spans="25:32" x14ac:dyDescent="0.25">
      <c r="Y390" s="67">
        <v>63.300000000000502</v>
      </c>
      <c r="Z390" s="67">
        <v>63</v>
      </c>
      <c r="AA390" s="69"/>
      <c r="AB390" s="69"/>
      <c r="AC390" s="69"/>
      <c r="AD390" s="69"/>
      <c r="AE390" s="69">
        <v>62.88</v>
      </c>
      <c r="AF390" s="69">
        <v>30.17</v>
      </c>
    </row>
    <row r="391" spans="25:32" x14ac:dyDescent="0.25">
      <c r="Y391" s="67">
        <v>63.400000000000503</v>
      </c>
      <c r="Z391" s="67">
        <v>63</v>
      </c>
      <c r="AA391" s="69"/>
      <c r="AB391" s="69"/>
      <c r="AC391" s="69"/>
      <c r="AD391" s="69"/>
      <c r="AE391" s="69">
        <v>62.88</v>
      </c>
      <c r="AF391" s="69">
        <v>30.17</v>
      </c>
    </row>
    <row r="392" spans="25:32" x14ac:dyDescent="0.25">
      <c r="Y392" s="67">
        <v>63.500000000000497</v>
      </c>
      <c r="Z392" s="67">
        <v>63</v>
      </c>
      <c r="AA392" s="69"/>
      <c r="AB392" s="69"/>
      <c r="AC392" s="69"/>
      <c r="AD392" s="69"/>
      <c r="AE392" s="69">
        <v>62.88</v>
      </c>
      <c r="AF392" s="69">
        <v>30.17</v>
      </c>
    </row>
    <row r="393" spans="25:32" x14ac:dyDescent="0.25">
      <c r="Y393" s="67">
        <v>63.600000000000499</v>
      </c>
      <c r="Z393" s="67">
        <v>63</v>
      </c>
      <c r="AA393" s="69"/>
      <c r="AB393" s="69"/>
      <c r="AC393" s="69"/>
      <c r="AD393" s="69"/>
      <c r="AE393" s="69">
        <v>62.88</v>
      </c>
      <c r="AF393" s="69">
        <v>30.17</v>
      </c>
    </row>
    <row r="394" spans="25:32" x14ac:dyDescent="0.25">
      <c r="Y394" s="67">
        <v>63.7000000000005</v>
      </c>
      <c r="Z394" s="67">
        <v>63</v>
      </c>
      <c r="AA394" s="69"/>
      <c r="AB394" s="69"/>
      <c r="AC394" s="69"/>
      <c r="AD394" s="69"/>
      <c r="AE394" s="69">
        <v>62.88</v>
      </c>
      <c r="AF394" s="69">
        <v>30.17</v>
      </c>
    </row>
    <row r="395" spans="25:32" x14ac:dyDescent="0.25">
      <c r="Y395" s="67">
        <v>63.800000000000601</v>
      </c>
      <c r="Z395" s="67">
        <v>63</v>
      </c>
      <c r="AA395" s="69"/>
      <c r="AB395" s="69"/>
      <c r="AC395" s="69"/>
      <c r="AD395" s="69"/>
      <c r="AE395" s="69">
        <v>62.88</v>
      </c>
      <c r="AF395" s="69">
        <v>30.17</v>
      </c>
    </row>
    <row r="396" spans="25:32" x14ac:dyDescent="0.25">
      <c r="Y396" s="67">
        <v>63.900000000000603</v>
      </c>
      <c r="Z396" s="67">
        <v>63</v>
      </c>
      <c r="AA396" s="69"/>
      <c r="AB396" s="69"/>
      <c r="AC396" s="69"/>
      <c r="AD396" s="69"/>
      <c r="AE396" s="69">
        <v>62.88</v>
      </c>
      <c r="AF396" s="69">
        <v>30.17</v>
      </c>
    </row>
    <row r="397" spans="25:32" x14ac:dyDescent="0.25">
      <c r="Y397" s="67">
        <v>64.000000000000597</v>
      </c>
      <c r="Z397" s="67">
        <v>63</v>
      </c>
      <c r="AA397" s="69"/>
      <c r="AB397" s="69"/>
      <c r="AC397" s="69"/>
      <c r="AD397" s="69"/>
      <c r="AE397" s="69">
        <v>62.88</v>
      </c>
      <c r="AF397" s="69">
        <v>30.17</v>
      </c>
    </row>
    <row r="398" spans="25:32" x14ac:dyDescent="0.25">
      <c r="Y398" s="67">
        <v>64.100000000000605</v>
      </c>
      <c r="Z398" s="67">
        <v>63</v>
      </c>
      <c r="AA398" s="69"/>
      <c r="AB398" s="69"/>
      <c r="AC398" s="69"/>
      <c r="AD398" s="69"/>
      <c r="AE398" s="69">
        <v>62.88</v>
      </c>
      <c r="AF398" s="69">
        <v>30.17</v>
      </c>
    </row>
    <row r="399" spans="25:32" x14ac:dyDescent="0.25">
      <c r="Y399" s="67">
        <v>64.2000000000006</v>
      </c>
      <c r="Z399" s="67">
        <v>63</v>
      </c>
      <c r="AA399" s="69"/>
      <c r="AB399" s="69"/>
      <c r="AC399" s="69"/>
      <c r="AD399" s="69"/>
      <c r="AE399" s="69">
        <v>62.88</v>
      </c>
      <c r="AF399" s="69">
        <v>30.17</v>
      </c>
    </row>
    <row r="400" spans="25:32" x14ac:dyDescent="0.25">
      <c r="Y400" s="67">
        <v>64.300000000000594</v>
      </c>
      <c r="Z400" s="67">
        <v>63</v>
      </c>
      <c r="AA400" s="69"/>
      <c r="AB400" s="69"/>
      <c r="AC400" s="69"/>
      <c r="AD400" s="69"/>
      <c r="AE400" s="69">
        <v>62.88</v>
      </c>
      <c r="AF400" s="69">
        <v>30.17</v>
      </c>
    </row>
    <row r="401" spans="25:32" x14ac:dyDescent="0.25">
      <c r="Y401" s="67">
        <v>64.400000000000603</v>
      </c>
      <c r="Z401" s="67">
        <v>63</v>
      </c>
      <c r="AA401" s="69"/>
      <c r="AB401" s="69"/>
      <c r="AC401" s="69"/>
      <c r="AD401" s="69"/>
      <c r="AE401" s="69">
        <v>62.88</v>
      </c>
      <c r="AF401" s="69">
        <v>30.17</v>
      </c>
    </row>
    <row r="402" spans="25:32" x14ac:dyDescent="0.25">
      <c r="Y402" s="67">
        <v>64.500000000000597</v>
      </c>
      <c r="Z402" s="67">
        <v>63</v>
      </c>
      <c r="AA402" s="69"/>
      <c r="AB402" s="69"/>
      <c r="AC402" s="69"/>
      <c r="AD402" s="69"/>
      <c r="AE402" s="69">
        <v>62.88</v>
      </c>
      <c r="AF402" s="69">
        <v>30.17</v>
      </c>
    </row>
    <row r="403" spans="25:32" x14ac:dyDescent="0.25">
      <c r="Y403" s="67">
        <v>64.600000000000605</v>
      </c>
      <c r="Z403" s="67">
        <v>63</v>
      </c>
      <c r="AA403" s="69"/>
      <c r="AB403" s="69"/>
      <c r="AC403" s="69"/>
      <c r="AD403" s="69"/>
      <c r="AE403" s="69">
        <v>62.88</v>
      </c>
      <c r="AF403" s="69">
        <v>30.17</v>
      </c>
    </row>
    <row r="404" spans="25:32" x14ac:dyDescent="0.25">
      <c r="Y404" s="67">
        <v>64.7000000000006</v>
      </c>
      <c r="Z404" s="67">
        <v>63</v>
      </c>
      <c r="AA404" s="69"/>
      <c r="AB404" s="69"/>
      <c r="AC404" s="69"/>
      <c r="AD404" s="69"/>
      <c r="AE404" s="69">
        <v>62.88</v>
      </c>
      <c r="AF404" s="69">
        <v>30.17</v>
      </c>
    </row>
    <row r="405" spans="25:32" x14ac:dyDescent="0.25">
      <c r="Y405" s="67">
        <v>64.800000000000594</v>
      </c>
      <c r="Z405" s="67">
        <v>63</v>
      </c>
      <c r="AA405" s="69"/>
      <c r="AB405" s="69"/>
      <c r="AC405" s="69"/>
      <c r="AD405" s="69"/>
      <c r="AE405" s="69">
        <v>62.88</v>
      </c>
      <c r="AF405" s="69">
        <v>30.17</v>
      </c>
    </row>
    <row r="406" spans="25:32" x14ac:dyDescent="0.25">
      <c r="Y406" s="67">
        <v>64.900000000000603</v>
      </c>
      <c r="Z406" s="67">
        <v>63</v>
      </c>
      <c r="AA406" s="69"/>
      <c r="AB406" s="69"/>
      <c r="AC406" s="69"/>
      <c r="AD406" s="69"/>
      <c r="AE406" s="69">
        <v>62.88</v>
      </c>
      <c r="AF406" s="69">
        <v>30.17</v>
      </c>
    </row>
    <row r="407" spans="25:32" x14ac:dyDescent="0.25">
      <c r="Y407" s="67">
        <v>65.000000000000597</v>
      </c>
      <c r="Z407" s="67">
        <v>63</v>
      </c>
      <c r="AA407" s="69"/>
      <c r="AB407" s="69"/>
      <c r="AC407" s="69"/>
      <c r="AD407" s="69"/>
      <c r="AE407" s="69">
        <v>62.88</v>
      </c>
      <c r="AF407" s="69">
        <v>30.17</v>
      </c>
    </row>
    <row r="408" spans="25:32" x14ac:dyDescent="0.25">
      <c r="Y408" s="67">
        <v>65.100000000000605</v>
      </c>
      <c r="Z408" s="67">
        <v>63</v>
      </c>
      <c r="AA408" s="69"/>
      <c r="AB408" s="69"/>
      <c r="AC408" s="69"/>
      <c r="AD408" s="69"/>
      <c r="AE408" s="69">
        <v>62.88</v>
      </c>
      <c r="AF408" s="69">
        <v>30.17</v>
      </c>
    </row>
    <row r="409" spans="25:32" x14ac:dyDescent="0.25">
      <c r="Y409" s="67">
        <v>65.2000000000006</v>
      </c>
      <c r="Z409" s="67">
        <v>63</v>
      </c>
      <c r="AA409" s="69"/>
      <c r="AB409" s="69"/>
      <c r="AC409" s="69"/>
      <c r="AD409" s="69"/>
      <c r="AE409" s="69">
        <v>62.88</v>
      </c>
      <c r="AF409" s="69">
        <v>30.17</v>
      </c>
    </row>
    <row r="410" spans="25:32" x14ac:dyDescent="0.25">
      <c r="Y410" s="67">
        <v>65.300000000000594</v>
      </c>
      <c r="Z410" s="67">
        <v>63</v>
      </c>
      <c r="AA410" s="69"/>
      <c r="AB410" s="69"/>
      <c r="AC410" s="69"/>
      <c r="AD410" s="69"/>
      <c r="AE410" s="69">
        <v>62.88</v>
      </c>
      <c r="AF410" s="69">
        <v>30.17</v>
      </c>
    </row>
    <row r="411" spans="25:32" x14ac:dyDescent="0.25">
      <c r="Y411" s="67">
        <v>65.400000000000603</v>
      </c>
      <c r="Z411" s="67">
        <v>63</v>
      </c>
      <c r="AA411" s="69"/>
      <c r="AB411" s="69"/>
      <c r="AC411" s="69"/>
      <c r="AD411" s="69"/>
      <c r="AE411" s="69">
        <v>62.88</v>
      </c>
      <c r="AF411" s="69">
        <v>30.17</v>
      </c>
    </row>
    <row r="412" spans="25:32" x14ac:dyDescent="0.25">
      <c r="Y412" s="67">
        <v>65.500000000000597</v>
      </c>
      <c r="Z412" s="67">
        <v>63</v>
      </c>
      <c r="AA412" s="69"/>
      <c r="AB412" s="69"/>
      <c r="AC412" s="69"/>
      <c r="AD412" s="69"/>
      <c r="AE412" s="69">
        <v>62.88</v>
      </c>
      <c r="AF412" s="69">
        <v>30.17</v>
      </c>
    </row>
    <row r="413" spans="25:32" x14ac:dyDescent="0.25">
      <c r="Y413" s="67">
        <v>65.600000000000605</v>
      </c>
      <c r="Z413" s="67">
        <v>63</v>
      </c>
      <c r="AA413" s="69"/>
      <c r="AB413" s="69"/>
      <c r="AC413" s="69"/>
      <c r="AD413" s="69"/>
      <c r="AE413" s="69">
        <v>62.88</v>
      </c>
      <c r="AF413" s="69">
        <v>30.17</v>
      </c>
    </row>
    <row r="414" spans="25:32" x14ac:dyDescent="0.25">
      <c r="Y414" s="67">
        <v>65.7000000000006</v>
      </c>
      <c r="Z414" s="67">
        <v>63</v>
      </c>
      <c r="AA414" s="69"/>
      <c r="AB414" s="69"/>
      <c r="AC414" s="69"/>
      <c r="AD414" s="69"/>
      <c r="AE414" s="69">
        <v>62.88</v>
      </c>
      <c r="AF414" s="69">
        <v>30.17</v>
      </c>
    </row>
    <row r="415" spans="25:32" x14ac:dyDescent="0.25">
      <c r="Y415" s="67">
        <v>65.800000000000594</v>
      </c>
      <c r="Z415" s="67">
        <v>63</v>
      </c>
      <c r="AA415" s="69"/>
      <c r="AB415" s="69"/>
      <c r="AC415" s="69"/>
      <c r="AD415" s="69"/>
      <c r="AE415" s="69">
        <v>62.88</v>
      </c>
      <c r="AF415" s="69">
        <v>30.17</v>
      </c>
    </row>
    <row r="416" spans="25:32" x14ac:dyDescent="0.25">
      <c r="Y416" s="67">
        <v>65.900000000000603</v>
      </c>
      <c r="Z416" s="67">
        <v>63</v>
      </c>
      <c r="AA416" s="69"/>
      <c r="AB416" s="69"/>
      <c r="AC416" s="69"/>
      <c r="AD416" s="69"/>
      <c r="AE416" s="69">
        <v>62.88</v>
      </c>
      <c r="AF416" s="69">
        <v>30.17</v>
      </c>
    </row>
    <row r="417" spans="25:32" x14ac:dyDescent="0.25">
      <c r="Y417" s="67">
        <v>66.000000000000597</v>
      </c>
      <c r="Z417" s="67">
        <v>63</v>
      </c>
      <c r="AA417" s="69"/>
      <c r="AB417" s="69"/>
      <c r="AC417" s="69"/>
      <c r="AD417" s="69"/>
      <c r="AE417" s="69">
        <v>62.88</v>
      </c>
      <c r="AF417" s="69">
        <v>30.17</v>
      </c>
    </row>
    <row r="418" spans="25:32" x14ac:dyDescent="0.25">
      <c r="Y418" s="67">
        <v>66.100000000000605</v>
      </c>
      <c r="Z418" s="67">
        <v>63</v>
      </c>
      <c r="AA418" s="69"/>
      <c r="AB418" s="69"/>
      <c r="AC418" s="69"/>
      <c r="AD418" s="69"/>
      <c r="AE418" s="69">
        <v>62.88</v>
      </c>
      <c r="AF418" s="69">
        <v>30.17</v>
      </c>
    </row>
    <row r="419" spans="25:32" x14ac:dyDescent="0.25">
      <c r="Y419" s="67">
        <v>66.2000000000006</v>
      </c>
      <c r="Z419" s="67">
        <v>63</v>
      </c>
      <c r="AA419" s="69"/>
      <c r="AB419" s="69"/>
      <c r="AC419" s="69"/>
      <c r="AD419" s="69"/>
      <c r="AE419" s="69">
        <v>62.88</v>
      </c>
      <c r="AF419" s="69">
        <v>30.17</v>
      </c>
    </row>
    <row r="420" spans="25:32" x14ac:dyDescent="0.25">
      <c r="Y420" s="67">
        <v>66.300000000000594</v>
      </c>
      <c r="Z420" s="67">
        <v>63</v>
      </c>
      <c r="AA420" s="69"/>
      <c r="AB420" s="69"/>
      <c r="AC420" s="69"/>
      <c r="AD420" s="69"/>
      <c r="AE420" s="69">
        <v>62.88</v>
      </c>
      <c r="AF420" s="69">
        <v>30.17</v>
      </c>
    </row>
    <row r="421" spans="25:32" x14ac:dyDescent="0.25">
      <c r="Y421" s="67">
        <v>66.400000000000603</v>
      </c>
      <c r="Z421" s="67">
        <v>63</v>
      </c>
      <c r="AA421" s="69"/>
      <c r="AB421" s="69"/>
      <c r="AC421" s="69"/>
      <c r="AD421" s="69"/>
      <c r="AE421" s="69">
        <v>62.88</v>
      </c>
      <c r="AF421" s="69">
        <v>30.17</v>
      </c>
    </row>
    <row r="422" spans="25:32" x14ac:dyDescent="0.25">
      <c r="Y422" s="67">
        <v>66.500000000000597</v>
      </c>
      <c r="Z422" s="67">
        <v>63</v>
      </c>
      <c r="AA422" s="69"/>
      <c r="AB422" s="69"/>
      <c r="AC422" s="69"/>
      <c r="AD422" s="69"/>
      <c r="AE422" s="69">
        <v>62.88</v>
      </c>
      <c r="AF422" s="69">
        <v>30.17</v>
      </c>
    </row>
    <row r="423" spans="25:32" x14ac:dyDescent="0.25">
      <c r="Y423" s="67">
        <v>66.600000000000605</v>
      </c>
      <c r="Z423" s="67">
        <v>63</v>
      </c>
      <c r="AA423" s="69"/>
      <c r="AB423" s="69"/>
      <c r="AC423" s="69"/>
      <c r="AD423" s="69"/>
      <c r="AE423" s="69">
        <v>62.88</v>
      </c>
      <c r="AF423" s="69">
        <v>30.17</v>
      </c>
    </row>
    <row r="424" spans="25:32" x14ac:dyDescent="0.25">
      <c r="Y424" s="67">
        <v>66.7000000000006</v>
      </c>
      <c r="Z424" s="67">
        <v>63</v>
      </c>
      <c r="AA424" s="69"/>
      <c r="AB424" s="69"/>
      <c r="AC424" s="69"/>
      <c r="AD424" s="69"/>
      <c r="AE424" s="69">
        <v>62.88</v>
      </c>
      <c r="AF424" s="69">
        <v>30.17</v>
      </c>
    </row>
    <row r="425" spans="25:32" x14ac:dyDescent="0.25">
      <c r="Y425" s="67">
        <v>66.800000000000594</v>
      </c>
      <c r="Z425" s="67">
        <v>63</v>
      </c>
      <c r="AA425" s="69"/>
      <c r="AB425" s="69"/>
      <c r="AC425" s="69"/>
      <c r="AD425" s="69"/>
      <c r="AE425" s="69">
        <v>62.88</v>
      </c>
      <c r="AF425" s="69">
        <v>30.17</v>
      </c>
    </row>
    <row r="426" spans="25:32" x14ac:dyDescent="0.25">
      <c r="Y426" s="67">
        <v>66.900000000000603</v>
      </c>
      <c r="Z426" s="67">
        <v>63</v>
      </c>
      <c r="AA426" s="69"/>
      <c r="AB426" s="69"/>
      <c r="AC426" s="69"/>
      <c r="AD426" s="69"/>
      <c r="AE426" s="69">
        <v>62.88</v>
      </c>
      <c r="AF426" s="69">
        <v>30.17</v>
      </c>
    </row>
    <row r="427" spans="25:32" x14ac:dyDescent="0.25">
      <c r="Y427" s="67">
        <v>67.000000000000597</v>
      </c>
      <c r="Z427" s="67">
        <v>63</v>
      </c>
      <c r="AA427" s="69"/>
      <c r="AB427" s="69"/>
      <c r="AC427" s="69"/>
      <c r="AD427" s="69"/>
      <c r="AE427" s="69">
        <v>62.88</v>
      </c>
      <c r="AF427" s="69">
        <v>30.17</v>
      </c>
    </row>
    <row r="428" spans="25:32" x14ac:dyDescent="0.25">
      <c r="Y428" s="67">
        <v>67.100000000000605</v>
      </c>
      <c r="Z428" s="67">
        <v>63</v>
      </c>
      <c r="AA428" s="69"/>
      <c r="AB428" s="69"/>
      <c r="AC428" s="69"/>
      <c r="AD428" s="69"/>
      <c r="AE428" s="69">
        <v>62.88</v>
      </c>
      <c r="AF428" s="69">
        <v>30.17</v>
      </c>
    </row>
    <row r="429" spans="25:32" x14ac:dyDescent="0.25">
      <c r="Y429" s="67">
        <v>67.2000000000006</v>
      </c>
      <c r="Z429" s="67">
        <v>63</v>
      </c>
      <c r="AA429" s="69"/>
      <c r="AB429" s="69"/>
      <c r="AC429" s="69"/>
      <c r="AD429" s="69"/>
      <c r="AE429" s="69">
        <v>62.88</v>
      </c>
      <c r="AF429" s="69">
        <v>30.17</v>
      </c>
    </row>
    <row r="430" spans="25:32" x14ac:dyDescent="0.25">
      <c r="Y430" s="67">
        <v>67.300000000000594</v>
      </c>
      <c r="Z430" s="67">
        <v>63</v>
      </c>
      <c r="AA430" s="69"/>
      <c r="AB430" s="69"/>
      <c r="AC430" s="69"/>
      <c r="AD430" s="69"/>
      <c r="AE430" s="69">
        <v>62.88</v>
      </c>
      <c r="AF430" s="69">
        <v>30.17</v>
      </c>
    </row>
    <row r="431" spans="25:32" x14ac:dyDescent="0.25">
      <c r="Y431" s="67">
        <v>67.400000000000603</v>
      </c>
      <c r="Z431" s="67">
        <v>63</v>
      </c>
      <c r="AA431" s="69"/>
      <c r="AB431" s="69"/>
      <c r="AC431" s="69"/>
      <c r="AD431" s="69"/>
      <c r="AE431" s="69">
        <v>62.88</v>
      </c>
      <c r="AF431" s="69">
        <v>30.17</v>
      </c>
    </row>
    <row r="432" spans="25:32" x14ac:dyDescent="0.25">
      <c r="Y432" s="67">
        <v>67.500000000000597</v>
      </c>
      <c r="Z432" s="67">
        <v>63</v>
      </c>
      <c r="AA432" s="69"/>
      <c r="AB432" s="69"/>
      <c r="AC432" s="69"/>
      <c r="AD432" s="69"/>
      <c r="AE432" s="69">
        <v>62.88</v>
      </c>
      <c r="AF432" s="69">
        <v>30.17</v>
      </c>
    </row>
    <row r="433" spans="25:32" x14ac:dyDescent="0.25">
      <c r="Y433" s="67">
        <v>67.600000000000605</v>
      </c>
      <c r="Z433" s="67">
        <v>63</v>
      </c>
      <c r="AA433" s="69"/>
      <c r="AB433" s="69"/>
      <c r="AC433" s="69"/>
      <c r="AD433" s="69"/>
      <c r="AE433" s="69">
        <v>62.88</v>
      </c>
      <c r="AF433" s="69">
        <v>30.17</v>
      </c>
    </row>
    <row r="434" spans="25:32" x14ac:dyDescent="0.25">
      <c r="Y434" s="67">
        <v>67.7000000000006</v>
      </c>
      <c r="Z434" s="67">
        <v>63</v>
      </c>
      <c r="AA434" s="69"/>
      <c r="AB434" s="69"/>
      <c r="AC434" s="69"/>
      <c r="AD434" s="69"/>
      <c r="AE434" s="69">
        <v>62.88</v>
      </c>
      <c r="AF434" s="69">
        <v>30.17</v>
      </c>
    </row>
    <row r="435" spans="25:32" x14ac:dyDescent="0.25">
      <c r="Y435" s="67">
        <v>67.800000000000594</v>
      </c>
      <c r="Z435" s="67">
        <v>63</v>
      </c>
      <c r="AA435" s="69"/>
      <c r="AB435" s="69"/>
      <c r="AC435" s="69"/>
      <c r="AD435" s="69"/>
      <c r="AE435" s="69">
        <v>62.88</v>
      </c>
      <c r="AF435" s="69">
        <v>30.17</v>
      </c>
    </row>
    <row r="436" spans="25:32" x14ac:dyDescent="0.25">
      <c r="Y436" s="67">
        <v>67.900000000000603</v>
      </c>
      <c r="Z436" s="67">
        <v>63</v>
      </c>
      <c r="AA436" s="69"/>
      <c r="AB436" s="69"/>
      <c r="AC436" s="69"/>
      <c r="AD436" s="69"/>
      <c r="AE436" s="69">
        <v>62.88</v>
      </c>
      <c r="AF436" s="69">
        <v>30.17</v>
      </c>
    </row>
    <row r="437" spans="25:32" x14ac:dyDescent="0.25">
      <c r="Y437" s="67">
        <v>68.000000000000597</v>
      </c>
      <c r="Z437" s="67">
        <v>63</v>
      </c>
      <c r="AA437" s="69"/>
      <c r="AB437" s="69"/>
      <c r="AC437" s="69"/>
      <c r="AD437" s="69"/>
      <c r="AE437" s="69">
        <v>62.88</v>
      </c>
      <c r="AF437" s="69">
        <v>30.17</v>
      </c>
    </row>
    <row r="438" spans="25:32" x14ac:dyDescent="0.25">
      <c r="Y438" s="67">
        <v>68.100000000000605</v>
      </c>
      <c r="Z438" s="67">
        <v>63</v>
      </c>
      <c r="AA438" s="69"/>
      <c r="AB438" s="69"/>
      <c r="AC438" s="69"/>
      <c r="AD438" s="69"/>
      <c r="AE438" s="69">
        <v>62.88</v>
      </c>
      <c r="AF438" s="69">
        <v>30.17</v>
      </c>
    </row>
    <row r="439" spans="25:32" x14ac:dyDescent="0.25">
      <c r="Y439" s="67">
        <v>68.2000000000006</v>
      </c>
      <c r="Z439" s="67">
        <v>63</v>
      </c>
      <c r="AA439" s="69"/>
      <c r="AB439" s="69"/>
      <c r="AC439" s="69"/>
      <c r="AD439" s="69"/>
      <c r="AE439" s="69">
        <v>62.88</v>
      </c>
      <c r="AF439" s="69">
        <v>30.17</v>
      </c>
    </row>
    <row r="440" spans="25:32" x14ac:dyDescent="0.25">
      <c r="Y440" s="67">
        <v>68.300000000000594</v>
      </c>
      <c r="Z440" s="67">
        <v>63</v>
      </c>
      <c r="AA440" s="69"/>
      <c r="AB440" s="69"/>
      <c r="AC440" s="69"/>
      <c r="AD440" s="69"/>
      <c r="AE440" s="69">
        <v>62.88</v>
      </c>
      <c r="AF440" s="69">
        <v>30.17</v>
      </c>
    </row>
    <row r="441" spans="25:32" x14ac:dyDescent="0.25">
      <c r="Y441" s="67">
        <v>68.400000000000603</v>
      </c>
      <c r="Z441" s="67">
        <v>63</v>
      </c>
      <c r="AA441" s="69"/>
      <c r="AB441" s="69"/>
      <c r="AC441" s="69"/>
      <c r="AD441" s="69"/>
      <c r="AE441" s="69">
        <v>62.88</v>
      </c>
      <c r="AF441" s="69">
        <v>30.17</v>
      </c>
    </row>
    <row r="442" spans="25:32" x14ac:dyDescent="0.25">
      <c r="Y442" s="67">
        <v>68.500000000000597</v>
      </c>
      <c r="Z442" s="67">
        <v>63</v>
      </c>
      <c r="AA442" s="69"/>
      <c r="AB442" s="69"/>
      <c r="AC442" s="69"/>
      <c r="AD442" s="69"/>
      <c r="AE442" s="69">
        <v>62.88</v>
      </c>
      <c r="AF442" s="69">
        <v>30.17</v>
      </c>
    </row>
    <row r="443" spans="25:32" x14ac:dyDescent="0.25">
      <c r="Y443" s="67">
        <v>68.600000000000605</v>
      </c>
      <c r="Z443" s="67">
        <v>63</v>
      </c>
      <c r="AA443" s="69"/>
      <c r="AB443" s="69"/>
      <c r="AC443" s="69"/>
      <c r="AD443" s="69"/>
      <c r="AE443" s="69">
        <v>62.88</v>
      </c>
      <c r="AF443" s="69">
        <v>30.17</v>
      </c>
    </row>
    <row r="444" spans="25:32" x14ac:dyDescent="0.25">
      <c r="Y444" s="67">
        <v>68.7000000000006</v>
      </c>
      <c r="Z444" s="67">
        <v>63</v>
      </c>
      <c r="AA444" s="69"/>
      <c r="AB444" s="69"/>
      <c r="AC444" s="69"/>
      <c r="AD444" s="69"/>
      <c r="AE444" s="69">
        <v>62.88</v>
      </c>
      <c r="AF444" s="69">
        <v>30.17</v>
      </c>
    </row>
    <row r="445" spans="25:32" x14ac:dyDescent="0.25">
      <c r="Y445" s="67">
        <v>68.800000000000594</v>
      </c>
      <c r="Z445" s="67">
        <v>63</v>
      </c>
      <c r="AA445" s="69"/>
      <c r="AB445" s="69"/>
      <c r="AC445" s="69"/>
      <c r="AD445" s="69"/>
      <c r="AE445" s="69">
        <v>62.88</v>
      </c>
      <c r="AF445" s="69">
        <v>30.17</v>
      </c>
    </row>
    <row r="446" spans="25:32" x14ac:dyDescent="0.25">
      <c r="Y446" s="67">
        <v>68.900000000000603</v>
      </c>
      <c r="Z446" s="67">
        <v>63</v>
      </c>
      <c r="AA446" s="69"/>
      <c r="AB446" s="69"/>
      <c r="AC446" s="69"/>
      <c r="AD446" s="69"/>
      <c r="AE446" s="69">
        <v>62.88</v>
      </c>
      <c r="AF446" s="69">
        <v>30.17</v>
      </c>
    </row>
    <row r="447" spans="25:32" x14ac:dyDescent="0.25">
      <c r="Y447" s="67">
        <v>69.000000000000597</v>
      </c>
      <c r="Z447" s="67">
        <v>63</v>
      </c>
      <c r="AA447" s="69"/>
      <c r="AB447" s="69"/>
      <c r="AC447" s="69"/>
      <c r="AD447" s="69"/>
      <c r="AE447" s="69">
        <v>62.88</v>
      </c>
      <c r="AF447" s="69">
        <v>30.17</v>
      </c>
    </row>
    <row r="448" spans="25:32" x14ac:dyDescent="0.25">
      <c r="Y448" s="67">
        <v>69.100000000000605</v>
      </c>
      <c r="Z448" s="67">
        <v>63</v>
      </c>
      <c r="AA448" s="69"/>
      <c r="AB448" s="69"/>
      <c r="AC448" s="69"/>
      <c r="AD448" s="69"/>
      <c r="AE448" s="69">
        <v>62.88</v>
      </c>
      <c r="AF448" s="69">
        <v>30.17</v>
      </c>
    </row>
    <row r="449" spans="25:32" x14ac:dyDescent="0.25">
      <c r="Y449" s="67">
        <v>69.2000000000006</v>
      </c>
      <c r="Z449" s="67">
        <v>63</v>
      </c>
      <c r="AA449" s="69"/>
      <c r="AB449" s="69"/>
      <c r="AC449" s="69"/>
      <c r="AD449" s="69"/>
      <c r="AE449" s="69">
        <v>62.88</v>
      </c>
      <c r="AF449" s="69">
        <v>30.17</v>
      </c>
    </row>
    <row r="450" spans="25:32" x14ac:dyDescent="0.25">
      <c r="Y450" s="67">
        <v>69.300000000000594</v>
      </c>
      <c r="Z450" s="67">
        <v>63</v>
      </c>
      <c r="AA450" s="69"/>
      <c r="AB450" s="69"/>
      <c r="AC450" s="69"/>
      <c r="AD450" s="69"/>
      <c r="AE450" s="69">
        <v>62.88</v>
      </c>
      <c r="AF450" s="69">
        <v>30.17</v>
      </c>
    </row>
    <row r="451" spans="25:32" x14ac:dyDescent="0.25">
      <c r="Y451" s="67">
        <v>69.400000000000603</v>
      </c>
      <c r="Z451" s="67">
        <v>63</v>
      </c>
      <c r="AA451" s="69"/>
      <c r="AB451" s="69"/>
      <c r="AC451" s="69"/>
      <c r="AD451" s="69"/>
      <c r="AE451" s="69">
        <v>62.88</v>
      </c>
      <c r="AF451" s="69">
        <v>30.17</v>
      </c>
    </row>
    <row r="452" spans="25:32" x14ac:dyDescent="0.25">
      <c r="Y452" s="67">
        <v>69.500000000000597</v>
      </c>
      <c r="Z452" s="67">
        <v>63</v>
      </c>
      <c r="AA452" s="69"/>
      <c r="AB452" s="69"/>
      <c r="AC452" s="69"/>
      <c r="AD452" s="69"/>
      <c r="AE452" s="69">
        <v>62.88</v>
      </c>
      <c r="AF452" s="69">
        <v>30.17</v>
      </c>
    </row>
    <row r="453" spans="25:32" x14ac:dyDescent="0.25">
      <c r="Y453" s="67">
        <v>69.600000000000605</v>
      </c>
      <c r="Z453" s="67">
        <v>63</v>
      </c>
      <c r="AA453" s="69"/>
      <c r="AB453" s="69"/>
      <c r="AC453" s="69"/>
      <c r="AD453" s="69"/>
      <c r="AE453" s="69">
        <v>62.88</v>
      </c>
      <c r="AF453" s="69">
        <v>30.17</v>
      </c>
    </row>
    <row r="454" spans="25:32" x14ac:dyDescent="0.25">
      <c r="Y454" s="67">
        <v>69.7000000000006</v>
      </c>
      <c r="Z454" s="67">
        <v>63</v>
      </c>
      <c r="AA454" s="69"/>
      <c r="AB454" s="69"/>
      <c r="AC454" s="69"/>
      <c r="AD454" s="69"/>
      <c r="AE454" s="69">
        <v>62.88</v>
      </c>
      <c r="AF454" s="69">
        <v>30.17</v>
      </c>
    </row>
    <row r="455" spans="25:32" x14ac:dyDescent="0.25">
      <c r="Y455" s="67">
        <v>69.800000000000594</v>
      </c>
      <c r="Z455" s="67">
        <v>63</v>
      </c>
      <c r="AA455" s="69"/>
      <c r="AB455" s="69"/>
      <c r="AC455" s="69"/>
      <c r="AD455" s="69"/>
      <c r="AE455" s="69">
        <v>62.88</v>
      </c>
      <c r="AF455" s="69">
        <v>30.17</v>
      </c>
    </row>
    <row r="456" spans="25:32" x14ac:dyDescent="0.25">
      <c r="Y456" s="67">
        <v>69.900000000000603</v>
      </c>
      <c r="Z456" s="67">
        <v>63</v>
      </c>
      <c r="AA456" s="69"/>
      <c r="AB456" s="69"/>
      <c r="AC456" s="69"/>
      <c r="AD456" s="69"/>
      <c r="AE456" s="69">
        <v>62.88</v>
      </c>
      <c r="AF456" s="69">
        <v>30.17</v>
      </c>
    </row>
    <row r="457" spans="25:32" x14ac:dyDescent="0.25">
      <c r="Y457" s="67">
        <v>70.000000000000597</v>
      </c>
      <c r="Z457" s="67">
        <v>63</v>
      </c>
      <c r="AA457" s="69"/>
      <c r="AB457" s="69"/>
      <c r="AC457" s="69"/>
      <c r="AD457" s="69"/>
      <c r="AE457" s="69">
        <v>62.88</v>
      </c>
      <c r="AF457" s="69">
        <v>30.17</v>
      </c>
    </row>
    <row r="458" spans="25:32" x14ac:dyDescent="0.25">
      <c r="Y458" s="67">
        <v>70.100000000000605</v>
      </c>
      <c r="Z458" s="67">
        <v>63</v>
      </c>
      <c r="AA458" s="69"/>
      <c r="AB458" s="69"/>
      <c r="AC458" s="69"/>
      <c r="AD458" s="69"/>
      <c r="AE458" s="69">
        <v>62.88</v>
      </c>
      <c r="AF458" s="69">
        <v>30.17</v>
      </c>
    </row>
    <row r="459" spans="25:32" x14ac:dyDescent="0.25">
      <c r="Y459" s="67">
        <v>70.2000000000006</v>
      </c>
      <c r="Z459" s="67">
        <v>63</v>
      </c>
      <c r="AA459" s="69"/>
      <c r="AB459" s="69"/>
      <c r="AC459" s="69"/>
      <c r="AD459" s="69"/>
      <c r="AE459" s="69">
        <v>62.88</v>
      </c>
      <c r="AF459" s="69">
        <v>30.17</v>
      </c>
    </row>
    <row r="460" spans="25:32" x14ac:dyDescent="0.25">
      <c r="Y460" s="67">
        <v>70.300000000000594</v>
      </c>
      <c r="Z460" s="67">
        <v>63</v>
      </c>
      <c r="AA460" s="69"/>
      <c r="AB460" s="69"/>
      <c r="AC460" s="69"/>
      <c r="AD460" s="69"/>
      <c r="AE460" s="69">
        <v>62.88</v>
      </c>
      <c r="AF460" s="69">
        <v>30.17</v>
      </c>
    </row>
    <row r="461" spans="25:32" x14ac:dyDescent="0.25">
      <c r="Y461" s="67">
        <v>70.400000000000603</v>
      </c>
      <c r="Z461" s="67">
        <v>63</v>
      </c>
      <c r="AA461" s="69"/>
      <c r="AB461" s="69"/>
      <c r="AC461" s="69"/>
      <c r="AD461" s="69"/>
      <c r="AE461" s="69">
        <v>62.88</v>
      </c>
      <c r="AF461" s="69">
        <v>30.17</v>
      </c>
    </row>
    <row r="462" spans="25:32" x14ac:dyDescent="0.25">
      <c r="Y462" s="67">
        <v>70.500000000000597</v>
      </c>
      <c r="Z462" s="67">
        <v>63</v>
      </c>
      <c r="AA462" s="69"/>
      <c r="AB462" s="69"/>
      <c r="AC462" s="69"/>
      <c r="AD462" s="69"/>
      <c r="AE462" s="69">
        <v>62.88</v>
      </c>
      <c r="AF462" s="69">
        <v>30.17</v>
      </c>
    </row>
    <row r="463" spans="25:32" x14ac:dyDescent="0.25">
      <c r="Y463" s="67">
        <v>70.600000000000605</v>
      </c>
      <c r="Z463" s="67">
        <v>63</v>
      </c>
      <c r="AA463" s="69"/>
      <c r="AB463" s="69"/>
      <c r="AC463" s="69"/>
      <c r="AD463" s="69"/>
      <c r="AE463" s="69">
        <v>62.88</v>
      </c>
      <c r="AF463" s="69">
        <v>30.17</v>
      </c>
    </row>
    <row r="464" spans="25:32" x14ac:dyDescent="0.25">
      <c r="Y464" s="67">
        <v>70.7000000000006</v>
      </c>
      <c r="Z464" s="67">
        <v>63</v>
      </c>
      <c r="AA464" s="69"/>
      <c r="AB464" s="69"/>
      <c r="AC464" s="69"/>
      <c r="AD464" s="69"/>
      <c r="AE464" s="69">
        <v>62.88</v>
      </c>
      <c r="AF464" s="69">
        <v>30.17</v>
      </c>
    </row>
    <row r="465" spans="25:32" x14ac:dyDescent="0.25">
      <c r="Y465" s="67">
        <v>70.800000000000693</v>
      </c>
      <c r="Z465" s="67">
        <v>63</v>
      </c>
      <c r="AA465" s="69"/>
      <c r="AB465" s="69"/>
      <c r="AC465" s="69"/>
      <c r="AD465" s="69"/>
      <c r="AE465" s="69">
        <v>62.88</v>
      </c>
      <c r="AF465" s="69">
        <v>30.17</v>
      </c>
    </row>
    <row r="466" spans="25:32" x14ac:dyDescent="0.25">
      <c r="Y466" s="67">
        <v>70.900000000000702</v>
      </c>
      <c r="Z466" s="67">
        <v>63</v>
      </c>
      <c r="AA466" s="69"/>
      <c r="AB466" s="69"/>
      <c r="AC466" s="69"/>
      <c r="AD466" s="69"/>
      <c r="AE466" s="69">
        <v>62.88</v>
      </c>
      <c r="AF466" s="69">
        <v>30.17</v>
      </c>
    </row>
    <row r="467" spans="25:32" x14ac:dyDescent="0.25">
      <c r="Y467" s="67">
        <v>71.000000000000696</v>
      </c>
      <c r="Z467" s="67">
        <v>63</v>
      </c>
      <c r="AA467" s="69"/>
      <c r="AB467" s="69"/>
      <c r="AC467" s="69"/>
      <c r="AD467" s="69"/>
      <c r="AE467" s="69">
        <v>62.88</v>
      </c>
      <c r="AF467" s="69">
        <v>30.17</v>
      </c>
    </row>
    <row r="468" spans="25:32" x14ac:dyDescent="0.25">
      <c r="Y468" s="67">
        <v>71.100000000000705</v>
      </c>
      <c r="Z468" s="67">
        <v>63</v>
      </c>
      <c r="AA468" s="69"/>
      <c r="AB468" s="69"/>
      <c r="AC468" s="69"/>
      <c r="AD468" s="69"/>
      <c r="AE468" s="69">
        <v>62.88</v>
      </c>
      <c r="AF468" s="69">
        <v>30.17</v>
      </c>
    </row>
    <row r="469" spans="25:32" x14ac:dyDescent="0.25">
      <c r="Y469" s="67">
        <v>71.200000000000699</v>
      </c>
      <c r="Z469" s="67">
        <v>63</v>
      </c>
      <c r="AA469" s="69"/>
      <c r="AB469" s="69"/>
      <c r="AC469" s="69"/>
      <c r="AD469" s="69"/>
      <c r="AE469" s="69">
        <v>62.88</v>
      </c>
      <c r="AF469" s="69">
        <v>30.17</v>
      </c>
    </row>
    <row r="470" spans="25:32" x14ac:dyDescent="0.25">
      <c r="Y470" s="67">
        <v>71.300000000000693</v>
      </c>
      <c r="Z470" s="67">
        <v>63</v>
      </c>
      <c r="AA470" s="69"/>
      <c r="AB470" s="69"/>
      <c r="AC470" s="69"/>
      <c r="AD470" s="69"/>
      <c r="AE470" s="69">
        <v>62.88</v>
      </c>
      <c r="AF470" s="69">
        <v>30.17</v>
      </c>
    </row>
    <row r="471" spans="25:32" x14ac:dyDescent="0.25">
      <c r="Y471" s="67">
        <v>71.400000000000702</v>
      </c>
      <c r="Z471" s="67">
        <v>63</v>
      </c>
      <c r="AA471" s="69"/>
      <c r="AB471" s="69"/>
      <c r="AC471" s="69"/>
      <c r="AD471" s="69"/>
      <c r="AE471" s="69">
        <v>62.88</v>
      </c>
      <c r="AF471" s="69">
        <v>30.17</v>
      </c>
    </row>
    <row r="472" spans="25:32" x14ac:dyDescent="0.25">
      <c r="Y472" s="67">
        <v>71.500000000000696</v>
      </c>
      <c r="Z472" s="67">
        <v>63</v>
      </c>
      <c r="AA472" s="69"/>
      <c r="AB472" s="69"/>
      <c r="AC472" s="69"/>
      <c r="AD472" s="69"/>
      <c r="AE472" s="69">
        <v>62.88</v>
      </c>
      <c r="AF472" s="69">
        <v>30.17</v>
      </c>
    </row>
    <row r="473" spans="25:32" x14ac:dyDescent="0.25">
      <c r="Y473" s="67">
        <v>71.600000000000705</v>
      </c>
      <c r="Z473" s="67">
        <v>63</v>
      </c>
      <c r="AA473" s="69"/>
      <c r="AB473" s="69"/>
      <c r="AC473" s="69"/>
      <c r="AD473" s="69"/>
      <c r="AE473" s="69">
        <v>62.88</v>
      </c>
      <c r="AF473" s="69">
        <v>30.17</v>
      </c>
    </row>
    <row r="474" spans="25:32" x14ac:dyDescent="0.25">
      <c r="Y474" s="67">
        <v>71.700000000000699</v>
      </c>
      <c r="Z474" s="67">
        <v>63</v>
      </c>
      <c r="AA474" s="69"/>
      <c r="AB474" s="69"/>
      <c r="AC474" s="69"/>
      <c r="AD474" s="69"/>
      <c r="AE474" s="69">
        <v>62.88</v>
      </c>
      <c r="AF474" s="69">
        <v>30.17</v>
      </c>
    </row>
    <row r="475" spans="25:32" x14ac:dyDescent="0.25">
      <c r="Y475" s="67">
        <v>71.800000000000693</v>
      </c>
      <c r="Z475" s="67">
        <v>63</v>
      </c>
      <c r="AA475" s="69"/>
      <c r="AB475" s="69"/>
      <c r="AC475" s="69"/>
      <c r="AD475" s="69"/>
      <c r="AE475" s="69">
        <v>62.88</v>
      </c>
      <c r="AF475" s="69">
        <v>30.17</v>
      </c>
    </row>
    <row r="476" spans="25:32" x14ac:dyDescent="0.25">
      <c r="Y476" s="67">
        <v>71.900000000000702</v>
      </c>
      <c r="Z476" s="67">
        <v>63</v>
      </c>
      <c r="AA476" s="69"/>
      <c r="AB476" s="69"/>
      <c r="AC476" s="69"/>
      <c r="AD476" s="69"/>
      <c r="AE476" s="69">
        <v>62.88</v>
      </c>
      <c r="AF476" s="69">
        <v>30.17</v>
      </c>
    </row>
    <row r="477" spans="25:32" x14ac:dyDescent="0.25">
      <c r="Y477" s="67">
        <v>72.000000000000696</v>
      </c>
      <c r="Z477" s="67">
        <v>63</v>
      </c>
      <c r="AA477" s="69"/>
      <c r="AB477" s="69"/>
      <c r="AC477" s="69"/>
      <c r="AD477" s="69"/>
      <c r="AE477" s="69">
        <v>62.88</v>
      </c>
      <c r="AF477" s="69">
        <v>30.17</v>
      </c>
    </row>
    <row r="478" spans="25:32" x14ac:dyDescent="0.25">
      <c r="Y478" s="67">
        <v>72.100000000000705</v>
      </c>
      <c r="Z478" s="67">
        <v>63</v>
      </c>
      <c r="AA478" s="69"/>
      <c r="AB478" s="69"/>
      <c r="AC478" s="69"/>
      <c r="AD478" s="69"/>
      <c r="AE478" s="69">
        <v>62.88</v>
      </c>
      <c r="AF478" s="69">
        <v>30.17</v>
      </c>
    </row>
    <row r="479" spans="25:32" x14ac:dyDescent="0.25">
      <c r="Y479" s="67">
        <v>72.200000000000699</v>
      </c>
      <c r="Z479" s="67">
        <v>63</v>
      </c>
      <c r="AA479" s="69"/>
      <c r="AB479" s="69"/>
      <c r="AC479" s="69"/>
      <c r="AD479" s="69"/>
      <c r="AE479" s="69">
        <v>62.88</v>
      </c>
      <c r="AF479" s="69">
        <v>30.17</v>
      </c>
    </row>
    <row r="480" spans="25:32" x14ac:dyDescent="0.25">
      <c r="Y480" s="67">
        <v>72.300000000000693</v>
      </c>
      <c r="Z480" s="67">
        <v>63</v>
      </c>
      <c r="AA480" s="69"/>
      <c r="AB480" s="69"/>
      <c r="AC480" s="69"/>
      <c r="AD480" s="69"/>
      <c r="AE480" s="69">
        <v>62.88</v>
      </c>
      <c r="AF480" s="69">
        <v>30.17</v>
      </c>
    </row>
    <row r="481" spans="25:32" x14ac:dyDescent="0.25">
      <c r="Y481" s="67">
        <v>72.400000000000702</v>
      </c>
      <c r="Z481" s="67">
        <v>63</v>
      </c>
      <c r="AA481" s="69"/>
      <c r="AB481" s="69"/>
      <c r="AC481" s="69"/>
      <c r="AD481" s="69"/>
      <c r="AE481" s="69">
        <v>62.88</v>
      </c>
      <c r="AF481" s="69">
        <v>30.17</v>
      </c>
    </row>
    <row r="482" spans="25:32" x14ac:dyDescent="0.25">
      <c r="Y482" s="67">
        <v>72.500000000000696</v>
      </c>
      <c r="Z482" s="67">
        <v>63</v>
      </c>
      <c r="AA482" s="69"/>
      <c r="AB482" s="69"/>
      <c r="AC482" s="69"/>
      <c r="AD482" s="69"/>
      <c r="AE482" s="69">
        <v>62.88</v>
      </c>
      <c r="AF482" s="69">
        <v>30.17</v>
      </c>
    </row>
    <row r="483" spans="25:32" x14ac:dyDescent="0.25">
      <c r="Y483" s="67">
        <v>72.600000000000705</v>
      </c>
      <c r="Z483" s="67">
        <v>63</v>
      </c>
      <c r="AA483" s="69"/>
      <c r="AB483" s="69"/>
      <c r="AC483" s="69"/>
      <c r="AD483" s="69"/>
      <c r="AE483" s="69">
        <v>62.88</v>
      </c>
      <c r="AF483" s="69">
        <v>30.17</v>
      </c>
    </row>
    <row r="484" spans="25:32" x14ac:dyDescent="0.25">
      <c r="Y484" s="67">
        <v>72.700000000000699</v>
      </c>
      <c r="Z484" s="67">
        <v>63</v>
      </c>
      <c r="AA484" s="69"/>
      <c r="AB484" s="69"/>
      <c r="AC484" s="69"/>
      <c r="AD484" s="69"/>
      <c r="AE484" s="69">
        <v>62.88</v>
      </c>
      <c r="AF484" s="69">
        <v>30.17</v>
      </c>
    </row>
    <row r="485" spans="25:32" x14ac:dyDescent="0.25">
      <c r="Y485" s="67">
        <v>72.800000000000693</v>
      </c>
      <c r="Z485" s="67">
        <v>63</v>
      </c>
      <c r="AA485" s="69"/>
      <c r="AB485" s="69"/>
      <c r="AC485" s="69"/>
      <c r="AD485" s="69"/>
      <c r="AE485" s="69">
        <v>62.88</v>
      </c>
      <c r="AF485" s="69">
        <v>30.17</v>
      </c>
    </row>
    <row r="486" spans="25:32" x14ac:dyDescent="0.25">
      <c r="Y486" s="67">
        <v>72.900000000000702</v>
      </c>
      <c r="Z486" s="67">
        <v>63</v>
      </c>
      <c r="AA486" s="69"/>
      <c r="AB486" s="69"/>
      <c r="AC486" s="69"/>
      <c r="AD486" s="69"/>
      <c r="AE486" s="69">
        <v>62.88</v>
      </c>
      <c r="AF486" s="69">
        <v>30.17</v>
      </c>
    </row>
    <row r="487" spans="25:32" x14ac:dyDescent="0.25">
      <c r="Y487" s="67">
        <v>73.000000000000696</v>
      </c>
      <c r="Z487" s="67">
        <v>63</v>
      </c>
      <c r="AA487" s="69"/>
      <c r="AB487" s="69"/>
      <c r="AC487" s="69"/>
      <c r="AD487" s="69"/>
      <c r="AE487" s="69">
        <v>62.88</v>
      </c>
      <c r="AF487" s="69">
        <v>30.17</v>
      </c>
    </row>
    <row r="488" spans="25:32" x14ac:dyDescent="0.25">
      <c r="Y488" s="67">
        <v>73.100000000000705</v>
      </c>
      <c r="Z488" s="67">
        <v>63</v>
      </c>
      <c r="AA488" s="69"/>
      <c r="AB488" s="69"/>
      <c r="AC488" s="69"/>
      <c r="AD488" s="69"/>
      <c r="AE488" s="69">
        <v>62.88</v>
      </c>
      <c r="AF488" s="69">
        <v>30.17</v>
      </c>
    </row>
    <row r="489" spans="25:32" x14ac:dyDescent="0.25">
      <c r="Y489" s="67">
        <v>73.200000000000699</v>
      </c>
      <c r="Z489" s="67">
        <v>63</v>
      </c>
      <c r="AA489" s="69"/>
      <c r="AB489" s="69"/>
      <c r="AC489" s="69"/>
      <c r="AD489" s="69"/>
      <c r="AE489" s="69">
        <v>62.88</v>
      </c>
      <c r="AF489" s="69">
        <v>30.17</v>
      </c>
    </row>
    <row r="490" spans="25:32" x14ac:dyDescent="0.25">
      <c r="Y490" s="67">
        <v>73.300000000000693</v>
      </c>
      <c r="Z490" s="67">
        <v>63</v>
      </c>
      <c r="AA490" s="69"/>
      <c r="AB490" s="69"/>
      <c r="AC490" s="69"/>
      <c r="AD490" s="69"/>
      <c r="AE490" s="69">
        <v>62.88</v>
      </c>
      <c r="AF490" s="69">
        <v>30.17</v>
      </c>
    </row>
    <row r="491" spans="25:32" x14ac:dyDescent="0.25">
      <c r="Y491" s="67">
        <v>73.400000000000702</v>
      </c>
      <c r="Z491" s="67">
        <v>63</v>
      </c>
      <c r="AA491" s="69"/>
      <c r="AB491" s="69"/>
      <c r="AC491" s="69"/>
      <c r="AD491" s="69"/>
      <c r="AE491" s="69">
        <v>62.88</v>
      </c>
      <c r="AF491" s="69">
        <v>30.17</v>
      </c>
    </row>
    <row r="492" spans="25:32" x14ac:dyDescent="0.25">
      <c r="Y492" s="67">
        <v>73.500000000000696</v>
      </c>
      <c r="Z492" s="67">
        <v>63</v>
      </c>
      <c r="AA492" s="69"/>
      <c r="AB492" s="69"/>
      <c r="AC492" s="69"/>
      <c r="AD492" s="69"/>
      <c r="AE492" s="69">
        <v>62.88</v>
      </c>
      <c r="AF492" s="69">
        <v>30.17</v>
      </c>
    </row>
    <row r="493" spans="25:32" x14ac:dyDescent="0.25">
      <c r="Y493" s="67">
        <v>73.600000000000705</v>
      </c>
      <c r="Z493" s="67">
        <v>63</v>
      </c>
      <c r="AA493" s="69"/>
      <c r="AB493" s="69"/>
      <c r="AC493" s="69"/>
      <c r="AD493" s="69"/>
      <c r="AE493" s="69">
        <v>62.88</v>
      </c>
      <c r="AF493" s="69">
        <v>30.17</v>
      </c>
    </row>
    <row r="494" spans="25:32" x14ac:dyDescent="0.25">
      <c r="Y494" s="67">
        <v>73.700000000000699</v>
      </c>
      <c r="Z494" s="67">
        <v>63</v>
      </c>
      <c r="AA494" s="69"/>
      <c r="AB494" s="69"/>
      <c r="AC494" s="69"/>
      <c r="AD494" s="69"/>
      <c r="AE494" s="69">
        <v>62.88</v>
      </c>
      <c r="AF494" s="69">
        <v>30.17</v>
      </c>
    </row>
    <row r="495" spans="25:32" x14ac:dyDescent="0.25">
      <c r="Y495" s="67">
        <v>73.800000000000693</v>
      </c>
      <c r="Z495" s="67">
        <v>63</v>
      </c>
      <c r="AA495" s="69"/>
      <c r="AB495" s="69"/>
      <c r="AC495" s="69"/>
      <c r="AD495" s="69"/>
      <c r="AE495" s="69">
        <v>62.88</v>
      </c>
      <c r="AF495" s="69">
        <v>30.17</v>
      </c>
    </row>
    <row r="496" spans="25:32" x14ac:dyDescent="0.25">
      <c r="Y496" s="67">
        <v>73.900000000000702</v>
      </c>
      <c r="Z496" s="67">
        <v>63</v>
      </c>
      <c r="AA496" s="69"/>
      <c r="AB496" s="69"/>
      <c r="AC496" s="69"/>
      <c r="AD496" s="69"/>
      <c r="AE496" s="69">
        <v>62.88</v>
      </c>
      <c r="AF496" s="69">
        <v>30.17</v>
      </c>
    </row>
    <row r="497" spans="25:32" x14ac:dyDescent="0.25">
      <c r="Y497" s="67">
        <v>74.000000000000696</v>
      </c>
      <c r="Z497" s="67">
        <v>63</v>
      </c>
      <c r="AA497" s="69"/>
      <c r="AB497" s="69"/>
      <c r="AC497" s="69"/>
      <c r="AD497" s="69"/>
      <c r="AE497" s="69">
        <v>62.88</v>
      </c>
      <c r="AF497" s="69">
        <v>30.17</v>
      </c>
    </row>
    <row r="498" spans="25:32" x14ac:dyDescent="0.25">
      <c r="Y498" s="67">
        <v>74.100000000000705</v>
      </c>
      <c r="Z498" s="67">
        <v>63</v>
      </c>
      <c r="AA498" s="69"/>
      <c r="AB498" s="69"/>
      <c r="AC498" s="69"/>
      <c r="AD498" s="69"/>
      <c r="AE498" s="69">
        <v>62.88</v>
      </c>
      <c r="AF498" s="69">
        <v>30.17</v>
      </c>
    </row>
    <row r="499" spans="25:32" x14ac:dyDescent="0.25">
      <c r="Y499" s="67">
        <v>74.200000000000699</v>
      </c>
      <c r="Z499" s="67">
        <v>63</v>
      </c>
      <c r="AA499" s="69"/>
      <c r="AB499" s="69"/>
      <c r="AC499" s="69"/>
      <c r="AD499" s="69"/>
      <c r="AE499" s="69">
        <v>62.88</v>
      </c>
      <c r="AF499" s="69">
        <v>30.17</v>
      </c>
    </row>
    <row r="500" spans="25:32" x14ac:dyDescent="0.25">
      <c r="Y500" s="67">
        <v>74.300000000000693</v>
      </c>
      <c r="Z500" s="67">
        <v>63</v>
      </c>
      <c r="AA500" s="69"/>
      <c r="AB500" s="69"/>
      <c r="AC500" s="69"/>
      <c r="AD500" s="69"/>
      <c r="AE500" s="69">
        <v>62.88</v>
      </c>
      <c r="AF500" s="69">
        <v>30.17</v>
      </c>
    </row>
    <row r="501" spans="25:32" x14ac:dyDescent="0.25">
      <c r="Y501" s="67">
        <v>74.400000000000702</v>
      </c>
      <c r="Z501" s="67">
        <v>63</v>
      </c>
      <c r="AA501" s="69"/>
      <c r="AB501" s="69"/>
      <c r="AC501" s="69"/>
      <c r="AD501" s="69"/>
      <c r="AE501" s="69">
        <v>62.88</v>
      </c>
      <c r="AF501" s="69">
        <v>30.17</v>
      </c>
    </row>
    <row r="502" spans="25:32" x14ac:dyDescent="0.25">
      <c r="Y502" s="67">
        <v>74.500000000000696</v>
      </c>
      <c r="Z502" s="67">
        <v>63</v>
      </c>
      <c r="AA502" s="69"/>
      <c r="AB502" s="69"/>
      <c r="AC502" s="69"/>
      <c r="AD502" s="69"/>
      <c r="AE502" s="69">
        <v>62.88</v>
      </c>
      <c r="AF502" s="69">
        <v>30.17</v>
      </c>
    </row>
    <row r="503" spans="25:32" x14ac:dyDescent="0.25">
      <c r="Y503" s="67">
        <v>74.600000000000705</v>
      </c>
      <c r="Z503" s="67">
        <v>63</v>
      </c>
      <c r="AA503" s="69"/>
      <c r="AB503" s="69"/>
      <c r="AC503" s="69"/>
      <c r="AD503" s="69"/>
      <c r="AE503" s="69">
        <v>62.88</v>
      </c>
      <c r="AF503" s="69">
        <v>30.17</v>
      </c>
    </row>
    <row r="504" spans="25:32" x14ac:dyDescent="0.25">
      <c r="Y504" s="67">
        <v>74.700000000000699</v>
      </c>
      <c r="Z504" s="67">
        <v>63</v>
      </c>
      <c r="AA504" s="69"/>
      <c r="AB504" s="69"/>
      <c r="AC504" s="69"/>
      <c r="AD504" s="69"/>
      <c r="AE504" s="69">
        <v>62.88</v>
      </c>
      <c r="AF504" s="69">
        <v>30.17</v>
      </c>
    </row>
    <row r="505" spans="25:32" x14ac:dyDescent="0.25">
      <c r="Y505" s="67">
        <v>74.800000000000693</v>
      </c>
      <c r="Z505" s="67">
        <v>63</v>
      </c>
      <c r="AA505" s="69"/>
      <c r="AB505" s="69"/>
      <c r="AC505" s="69"/>
      <c r="AD505" s="69"/>
      <c r="AE505" s="69">
        <v>62.88</v>
      </c>
      <c r="AF505" s="69">
        <v>30.17</v>
      </c>
    </row>
    <row r="506" spans="25:32" x14ac:dyDescent="0.25">
      <c r="Y506" s="67">
        <v>74.900000000000702</v>
      </c>
      <c r="Z506" s="67">
        <v>63</v>
      </c>
      <c r="AA506" s="69"/>
      <c r="AB506" s="69"/>
      <c r="AC506" s="69"/>
      <c r="AD506" s="69"/>
      <c r="AE506" s="69">
        <v>62.88</v>
      </c>
      <c r="AF506" s="69">
        <v>30.17</v>
      </c>
    </row>
    <row r="507" spans="25:32" x14ac:dyDescent="0.25">
      <c r="Y507" s="67">
        <v>75.000000000000696</v>
      </c>
      <c r="Z507" s="67">
        <v>63</v>
      </c>
      <c r="AA507" s="69"/>
      <c r="AB507" s="69"/>
      <c r="AC507" s="69"/>
      <c r="AD507" s="69"/>
      <c r="AE507" s="69">
        <v>62.88</v>
      </c>
      <c r="AF507" s="69">
        <v>30.17</v>
      </c>
    </row>
    <row r="508" spans="25:32" x14ac:dyDescent="0.25">
      <c r="Y508" s="67">
        <v>75.100000000000705</v>
      </c>
      <c r="Z508" s="67">
        <v>63</v>
      </c>
      <c r="AA508" s="69"/>
      <c r="AB508" s="69"/>
      <c r="AC508" s="69"/>
      <c r="AD508" s="69"/>
      <c r="AE508" s="69">
        <v>62.88</v>
      </c>
      <c r="AF508" s="69">
        <v>30.17</v>
      </c>
    </row>
    <row r="509" spans="25:32" x14ac:dyDescent="0.25">
      <c r="Y509" s="67">
        <v>75.200000000000699</v>
      </c>
      <c r="Z509" s="67">
        <v>63</v>
      </c>
      <c r="AA509" s="69"/>
      <c r="AB509" s="69"/>
      <c r="AC509" s="69"/>
      <c r="AD509" s="69"/>
      <c r="AE509" s="69">
        <v>62.88</v>
      </c>
      <c r="AF509" s="69">
        <v>30.17</v>
      </c>
    </row>
    <row r="510" spans="25:32" x14ac:dyDescent="0.25">
      <c r="Y510" s="67">
        <v>75.300000000000693</v>
      </c>
      <c r="Z510" s="67">
        <v>63</v>
      </c>
      <c r="AA510" s="69"/>
      <c r="AB510" s="69"/>
      <c r="AC510" s="69"/>
      <c r="AD510" s="69"/>
      <c r="AE510" s="69">
        <v>62.88</v>
      </c>
      <c r="AF510" s="69">
        <v>30.17</v>
      </c>
    </row>
    <row r="511" spans="25:32" x14ac:dyDescent="0.25">
      <c r="Y511" s="67">
        <v>75.400000000000702</v>
      </c>
      <c r="Z511" s="67">
        <v>63</v>
      </c>
      <c r="AA511" s="69"/>
      <c r="AB511" s="69"/>
      <c r="AC511" s="69"/>
      <c r="AD511" s="69"/>
      <c r="AE511" s="69">
        <v>62.88</v>
      </c>
      <c r="AF511" s="69">
        <v>30.17</v>
      </c>
    </row>
    <row r="512" spans="25:32" x14ac:dyDescent="0.25">
      <c r="Y512" s="67">
        <v>75.500000000000696</v>
      </c>
      <c r="Z512" s="67">
        <v>63</v>
      </c>
      <c r="AA512" s="69"/>
      <c r="AB512" s="69"/>
      <c r="AC512" s="69"/>
      <c r="AD512" s="69"/>
      <c r="AE512" s="69">
        <v>62.88</v>
      </c>
      <c r="AF512" s="69">
        <v>30.17</v>
      </c>
    </row>
    <row r="513" spans="25:32" x14ac:dyDescent="0.25">
      <c r="Y513" s="67">
        <v>75.600000000000705</v>
      </c>
      <c r="Z513" s="67">
        <v>63</v>
      </c>
      <c r="AA513" s="69"/>
      <c r="AB513" s="69"/>
      <c r="AC513" s="69"/>
      <c r="AD513" s="69"/>
      <c r="AE513" s="69">
        <v>62.88</v>
      </c>
      <c r="AF513" s="69">
        <v>30.17</v>
      </c>
    </row>
    <row r="514" spans="25:32" x14ac:dyDescent="0.25">
      <c r="Y514" s="67">
        <v>75.700000000000699</v>
      </c>
      <c r="Z514" s="67">
        <v>63</v>
      </c>
      <c r="AA514" s="69"/>
      <c r="AB514" s="69"/>
      <c r="AC514" s="69"/>
      <c r="AD514" s="69"/>
      <c r="AE514" s="69">
        <v>62.88</v>
      </c>
      <c r="AF514" s="69">
        <v>30.17</v>
      </c>
    </row>
    <row r="515" spans="25:32" x14ac:dyDescent="0.25">
      <c r="Y515" s="67">
        <v>75.800000000000693</v>
      </c>
      <c r="Z515" s="67">
        <v>63</v>
      </c>
      <c r="AA515" s="69"/>
      <c r="AB515" s="69"/>
      <c r="AC515" s="69"/>
      <c r="AD515" s="69"/>
      <c r="AE515" s="69">
        <v>62.88</v>
      </c>
      <c r="AF515" s="69">
        <v>30.17</v>
      </c>
    </row>
    <row r="516" spans="25:32" x14ac:dyDescent="0.25">
      <c r="Y516" s="67">
        <v>75.900000000000702</v>
      </c>
      <c r="Z516" s="67">
        <v>63</v>
      </c>
      <c r="AA516" s="69"/>
      <c r="AB516" s="69"/>
      <c r="AC516" s="69"/>
      <c r="AD516" s="69"/>
      <c r="AE516" s="69">
        <v>62.88</v>
      </c>
      <c r="AF516" s="69">
        <v>30.17</v>
      </c>
    </row>
    <row r="517" spans="25:32" x14ac:dyDescent="0.25">
      <c r="Y517" s="67">
        <v>76.000000000000696</v>
      </c>
      <c r="Z517" s="67">
        <v>63</v>
      </c>
      <c r="AA517" s="69"/>
      <c r="AB517" s="69"/>
      <c r="AC517" s="69"/>
      <c r="AD517" s="69"/>
      <c r="AE517" s="69">
        <v>62.88</v>
      </c>
      <c r="AF517" s="69">
        <v>30.17</v>
      </c>
    </row>
    <row r="518" spans="25:32" x14ac:dyDescent="0.25">
      <c r="Y518" s="67">
        <v>76.100000000000705</v>
      </c>
      <c r="Z518" s="67">
        <v>63</v>
      </c>
      <c r="AA518" s="69"/>
      <c r="AB518" s="69"/>
      <c r="AC518" s="69"/>
      <c r="AD518" s="69"/>
      <c r="AE518" s="69">
        <v>62.88</v>
      </c>
      <c r="AF518" s="69">
        <v>30.17</v>
      </c>
    </row>
    <row r="519" spans="25:32" x14ac:dyDescent="0.25">
      <c r="Y519" s="67">
        <v>76.200000000000699</v>
      </c>
      <c r="Z519" s="67">
        <v>63</v>
      </c>
      <c r="AA519" s="69"/>
      <c r="AB519" s="69"/>
      <c r="AC519" s="69"/>
      <c r="AD519" s="69"/>
      <c r="AE519" s="69">
        <v>62.88</v>
      </c>
      <c r="AF519" s="69">
        <v>30.17</v>
      </c>
    </row>
    <row r="520" spans="25:32" x14ac:dyDescent="0.25">
      <c r="Y520" s="67">
        <v>76.300000000000693</v>
      </c>
      <c r="Z520" s="67">
        <v>63</v>
      </c>
      <c r="AA520" s="69"/>
      <c r="AB520" s="69"/>
      <c r="AC520" s="69"/>
      <c r="AD520" s="69"/>
      <c r="AE520" s="69">
        <v>62.88</v>
      </c>
      <c r="AF520" s="69">
        <v>30.17</v>
      </c>
    </row>
    <row r="521" spans="25:32" x14ac:dyDescent="0.25">
      <c r="Y521" s="67">
        <v>76.400000000000702</v>
      </c>
      <c r="Z521" s="67">
        <v>63</v>
      </c>
      <c r="AA521" s="69"/>
      <c r="AB521" s="69"/>
      <c r="AC521" s="69"/>
      <c r="AD521" s="69"/>
      <c r="AE521" s="69">
        <v>62.88</v>
      </c>
      <c r="AF521" s="69">
        <v>30.17</v>
      </c>
    </row>
    <row r="522" spans="25:32" x14ac:dyDescent="0.25">
      <c r="Y522" s="67">
        <v>76.500000000000696</v>
      </c>
      <c r="Z522" s="67">
        <v>63</v>
      </c>
      <c r="AA522" s="69"/>
      <c r="AB522" s="69"/>
      <c r="AC522" s="69"/>
      <c r="AD522" s="69"/>
      <c r="AE522" s="69">
        <v>62.88</v>
      </c>
      <c r="AF522" s="69">
        <v>30.17</v>
      </c>
    </row>
    <row r="523" spans="25:32" x14ac:dyDescent="0.25">
      <c r="Y523" s="67">
        <v>76.600000000000705</v>
      </c>
      <c r="Z523" s="67">
        <v>63</v>
      </c>
      <c r="AA523" s="69"/>
      <c r="AB523" s="69"/>
      <c r="AC523" s="69"/>
      <c r="AD523" s="69"/>
      <c r="AE523" s="69">
        <v>62.88</v>
      </c>
      <c r="AF523" s="69">
        <v>30.17</v>
      </c>
    </row>
    <row r="524" spans="25:32" x14ac:dyDescent="0.25">
      <c r="Y524" s="67">
        <v>76.700000000000699</v>
      </c>
      <c r="Z524" s="67">
        <v>63</v>
      </c>
      <c r="AA524" s="69"/>
      <c r="AB524" s="69"/>
      <c r="AC524" s="69"/>
      <c r="AD524" s="69"/>
      <c r="AE524" s="69">
        <v>62.88</v>
      </c>
      <c r="AF524" s="69">
        <v>30.17</v>
      </c>
    </row>
    <row r="525" spans="25:32" x14ac:dyDescent="0.25">
      <c r="Y525" s="67">
        <v>76.800000000000693</v>
      </c>
      <c r="Z525" s="67">
        <v>63</v>
      </c>
      <c r="AA525" s="69"/>
      <c r="AB525" s="69"/>
      <c r="AC525" s="69"/>
      <c r="AD525" s="69"/>
      <c r="AE525" s="69">
        <v>62.88</v>
      </c>
      <c r="AF525" s="69">
        <v>30.17</v>
      </c>
    </row>
    <row r="526" spans="25:32" x14ac:dyDescent="0.25">
      <c r="Y526" s="67">
        <v>76.900000000000702</v>
      </c>
      <c r="Z526" s="67">
        <v>63</v>
      </c>
      <c r="AA526" s="69"/>
      <c r="AB526" s="69"/>
      <c r="AC526" s="69"/>
      <c r="AD526" s="69"/>
      <c r="AE526" s="69">
        <v>62.88</v>
      </c>
      <c r="AF526" s="69">
        <v>30.17</v>
      </c>
    </row>
    <row r="527" spans="25:32" x14ac:dyDescent="0.25">
      <c r="Y527" s="67">
        <v>77.000000000000696</v>
      </c>
      <c r="Z527" s="67">
        <v>63</v>
      </c>
      <c r="AA527" s="69"/>
      <c r="AB527" s="69"/>
      <c r="AC527" s="69"/>
      <c r="AD527" s="69"/>
      <c r="AE527" s="69">
        <v>62.88</v>
      </c>
      <c r="AF527" s="69">
        <v>30.17</v>
      </c>
    </row>
    <row r="528" spans="25:32" x14ac:dyDescent="0.25">
      <c r="Y528" s="67">
        <v>77.100000000000705</v>
      </c>
      <c r="Z528" s="67">
        <v>63</v>
      </c>
      <c r="AA528" s="69"/>
      <c r="AB528" s="69"/>
      <c r="AC528" s="69"/>
      <c r="AD528" s="69"/>
      <c r="AE528" s="69">
        <v>62.88</v>
      </c>
      <c r="AF528" s="69">
        <v>30.17</v>
      </c>
    </row>
    <row r="529" spans="25:32" x14ac:dyDescent="0.25">
      <c r="Y529" s="67">
        <v>77.200000000000699</v>
      </c>
      <c r="Z529" s="67">
        <v>63</v>
      </c>
      <c r="AA529" s="69"/>
      <c r="AB529" s="69"/>
      <c r="AC529" s="69"/>
      <c r="AD529" s="69"/>
      <c r="AE529" s="69">
        <v>62.88</v>
      </c>
      <c r="AF529" s="69">
        <v>30.17</v>
      </c>
    </row>
    <row r="530" spans="25:32" x14ac:dyDescent="0.25">
      <c r="Y530" s="67">
        <v>77.300000000000693</v>
      </c>
      <c r="Z530" s="67">
        <v>63</v>
      </c>
      <c r="AA530" s="69"/>
      <c r="AB530" s="69"/>
      <c r="AC530" s="69"/>
      <c r="AD530" s="69"/>
      <c r="AE530" s="69">
        <v>62.88</v>
      </c>
      <c r="AF530" s="69">
        <v>30.17</v>
      </c>
    </row>
    <row r="531" spans="25:32" x14ac:dyDescent="0.25">
      <c r="Y531" s="67">
        <v>77.400000000000702</v>
      </c>
      <c r="Z531" s="67">
        <v>63</v>
      </c>
      <c r="AA531" s="69"/>
      <c r="AB531" s="69"/>
      <c r="AC531" s="69"/>
      <c r="AD531" s="69"/>
      <c r="AE531" s="69">
        <v>62.88</v>
      </c>
      <c r="AF531" s="69">
        <v>30.17</v>
      </c>
    </row>
    <row r="532" spans="25:32" x14ac:dyDescent="0.25">
      <c r="Y532" s="67">
        <v>77.500000000000696</v>
      </c>
      <c r="Z532" s="67">
        <v>63</v>
      </c>
      <c r="AA532" s="69"/>
      <c r="AB532" s="69"/>
      <c r="AC532" s="69"/>
      <c r="AD532" s="69"/>
      <c r="AE532" s="69">
        <v>62.88</v>
      </c>
      <c r="AF532" s="69">
        <v>30.17</v>
      </c>
    </row>
    <row r="533" spans="25:32" x14ac:dyDescent="0.25">
      <c r="Y533" s="67">
        <v>77.600000000000705</v>
      </c>
      <c r="Z533" s="67">
        <v>63</v>
      </c>
      <c r="AA533" s="69"/>
      <c r="AB533" s="69"/>
      <c r="AC533" s="69"/>
      <c r="AD533" s="69"/>
      <c r="AE533" s="69">
        <v>62.88</v>
      </c>
      <c r="AF533" s="69">
        <v>30.17</v>
      </c>
    </row>
    <row r="534" spans="25:32" x14ac:dyDescent="0.25">
      <c r="Y534" s="67">
        <v>77.700000000000699</v>
      </c>
      <c r="Z534" s="67">
        <v>63</v>
      </c>
      <c r="AA534" s="69"/>
      <c r="AB534" s="69"/>
      <c r="AC534" s="69"/>
      <c r="AD534" s="69"/>
      <c r="AE534" s="69">
        <v>62.88</v>
      </c>
      <c r="AF534" s="69">
        <v>30.17</v>
      </c>
    </row>
    <row r="535" spans="25:32" x14ac:dyDescent="0.25">
      <c r="Y535" s="67">
        <v>77.800000000000793</v>
      </c>
      <c r="Z535" s="67">
        <v>63</v>
      </c>
      <c r="AA535" s="69"/>
      <c r="AB535" s="69"/>
      <c r="AC535" s="69"/>
      <c r="AD535" s="69"/>
      <c r="AE535" s="69">
        <v>62.88</v>
      </c>
      <c r="AF535" s="69">
        <v>30.17</v>
      </c>
    </row>
    <row r="536" spans="25:32" x14ac:dyDescent="0.25">
      <c r="Y536" s="67">
        <v>77.900000000000801</v>
      </c>
      <c r="Z536" s="67">
        <v>63</v>
      </c>
      <c r="AA536" s="69"/>
      <c r="AB536" s="69"/>
      <c r="AC536" s="69"/>
      <c r="AD536" s="69"/>
      <c r="AE536" s="69">
        <v>62.88</v>
      </c>
      <c r="AF536" s="69">
        <v>30.17</v>
      </c>
    </row>
    <row r="537" spans="25:32" x14ac:dyDescent="0.25">
      <c r="Y537" s="67">
        <v>78.000000000000796</v>
      </c>
      <c r="Z537" s="67">
        <v>63</v>
      </c>
      <c r="AA537" s="69"/>
      <c r="AB537" s="69"/>
      <c r="AC537" s="69"/>
      <c r="AD537" s="69"/>
      <c r="AE537" s="69">
        <v>62.88</v>
      </c>
      <c r="AF537" s="69">
        <v>30.17</v>
      </c>
    </row>
    <row r="538" spans="25:32" x14ac:dyDescent="0.25">
      <c r="Y538" s="67">
        <v>78.100000000000804</v>
      </c>
      <c r="Z538" s="67">
        <v>63</v>
      </c>
      <c r="AA538" s="69"/>
      <c r="AB538" s="69"/>
      <c r="AC538" s="69"/>
      <c r="AD538" s="69"/>
      <c r="AE538" s="69">
        <v>62.88</v>
      </c>
      <c r="AF538" s="69">
        <v>30.17</v>
      </c>
    </row>
    <row r="539" spans="25:32" x14ac:dyDescent="0.25">
      <c r="Y539" s="67">
        <v>78.200000000000799</v>
      </c>
      <c r="Z539" s="67">
        <v>63</v>
      </c>
      <c r="AA539" s="69"/>
      <c r="AB539" s="69"/>
      <c r="AC539" s="69"/>
      <c r="AD539" s="69"/>
      <c r="AE539" s="69">
        <v>62.88</v>
      </c>
      <c r="AF539" s="69">
        <v>30.17</v>
      </c>
    </row>
    <row r="540" spans="25:32" x14ac:dyDescent="0.25">
      <c r="Y540" s="67">
        <v>78.300000000000793</v>
      </c>
      <c r="Z540" s="67">
        <v>63</v>
      </c>
      <c r="AA540" s="69"/>
      <c r="AB540" s="69"/>
      <c r="AC540" s="69"/>
      <c r="AD540" s="69"/>
      <c r="AE540" s="69">
        <v>62.88</v>
      </c>
      <c r="AF540" s="69">
        <v>30.17</v>
      </c>
    </row>
    <row r="541" spans="25:32" x14ac:dyDescent="0.25">
      <c r="Y541" s="67">
        <v>78.400000000000801</v>
      </c>
      <c r="Z541" s="67">
        <v>63</v>
      </c>
      <c r="AA541" s="69"/>
      <c r="AB541" s="69"/>
      <c r="AC541" s="69"/>
      <c r="AD541" s="69"/>
      <c r="AE541" s="69">
        <v>62.88</v>
      </c>
      <c r="AF541" s="69">
        <v>30.17</v>
      </c>
    </row>
    <row r="542" spans="25:32" x14ac:dyDescent="0.25">
      <c r="Y542" s="67">
        <v>78.500000000000796</v>
      </c>
      <c r="Z542" s="67">
        <v>63</v>
      </c>
      <c r="AA542" s="69"/>
      <c r="AB542" s="69"/>
      <c r="AC542" s="69"/>
      <c r="AD542" s="69"/>
      <c r="AE542" s="69">
        <v>62.88</v>
      </c>
      <c r="AF542" s="69">
        <v>30.17</v>
      </c>
    </row>
    <row r="543" spans="25:32" x14ac:dyDescent="0.25">
      <c r="Y543" s="67">
        <v>78.600000000000804</v>
      </c>
      <c r="Z543" s="67">
        <v>63</v>
      </c>
      <c r="AA543" s="69"/>
      <c r="AB543" s="69"/>
      <c r="AC543" s="69"/>
      <c r="AD543" s="69"/>
      <c r="AE543" s="69">
        <v>62.88</v>
      </c>
      <c r="AF543" s="69">
        <v>30.17</v>
      </c>
    </row>
    <row r="544" spans="25:32" x14ac:dyDescent="0.25">
      <c r="Y544" s="67">
        <v>78.700000000000799</v>
      </c>
      <c r="Z544" s="67">
        <v>63</v>
      </c>
      <c r="AA544" s="69"/>
      <c r="AB544" s="69"/>
      <c r="AC544" s="69"/>
      <c r="AD544" s="69"/>
      <c r="AE544" s="69">
        <v>62.88</v>
      </c>
      <c r="AF544" s="69">
        <v>30.17</v>
      </c>
    </row>
    <row r="545" spans="25:32" x14ac:dyDescent="0.25">
      <c r="Y545" s="67">
        <v>78.800000000000793</v>
      </c>
      <c r="Z545" s="67">
        <v>63</v>
      </c>
      <c r="AA545" s="69"/>
      <c r="AB545" s="69"/>
      <c r="AC545" s="69"/>
      <c r="AD545" s="69"/>
      <c r="AE545" s="69">
        <v>62.88</v>
      </c>
      <c r="AF545" s="69">
        <v>30.17</v>
      </c>
    </row>
    <row r="546" spans="25:32" x14ac:dyDescent="0.25">
      <c r="Y546" s="67">
        <v>78.900000000000801</v>
      </c>
      <c r="Z546" s="67">
        <v>63</v>
      </c>
      <c r="AA546" s="69"/>
      <c r="AB546" s="69"/>
      <c r="AC546" s="69"/>
      <c r="AD546" s="69"/>
      <c r="AE546" s="69">
        <v>62.88</v>
      </c>
      <c r="AF546" s="69">
        <v>30.17</v>
      </c>
    </row>
    <row r="547" spans="25:32" x14ac:dyDescent="0.25">
      <c r="Y547" s="67">
        <v>79.000000000000796</v>
      </c>
      <c r="Z547" s="67">
        <v>63</v>
      </c>
      <c r="AA547" s="69"/>
      <c r="AB547" s="69"/>
      <c r="AC547" s="69"/>
      <c r="AD547" s="69"/>
      <c r="AE547" s="69">
        <v>62.88</v>
      </c>
      <c r="AF547" s="69">
        <v>30.17</v>
      </c>
    </row>
    <row r="548" spans="25:32" x14ac:dyDescent="0.25">
      <c r="Y548" s="67">
        <v>79.100000000000804</v>
      </c>
      <c r="Z548" s="67">
        <v>63</v>
      </c>
      <c r="AA548" s="69"/>
      <c r="AB548" s="69"/>
      <c r="AC548" s="69"/>
      <c r="AD548" s="69"/>
      <c r="AE548" s="69">
        <v>62.88</v>
      </c>
      <c r="AF548" s="69">
        <v>30.17</v>
      </c>
    </row>
    <row r="549" spans="25:32" x14ac:dyDescent="0.25">
      <c r="Y549" s="67">
        <v>79.200000000000799</v>
      </c>
      <c r="Z549" s="67">
        <v>63</v>
      </c>
      <c r="AA549" s="69"/>
      <c r="AB549" s="69"/>
      <c r="AC549" s="69"/>
      <c r="AD549" s="69"/>
      <c r="AE549" s="69">
        <v>62.88</v>
      </c>
      <c r="AF549" s="69">
        <v>30.17</v>
      </c>
    </row>
    <row r="550" spans="25:32" x14ac:dyDescent="0.25">
      <c r="Y550" s="67">
        <v>79.300000000000793</v>
      </c>
      <c r="Z550" s="67">
        <v>63</v>
      </c>
      <c r="AA550" s="69"/>
      <c r="AB550" s="69"/>
      <c r="AC550" s="69"/>
      <c r="AD550" s="69"/>
      <c r="AE550" s="69">
        <v>62.88</v>
      </c>
      <c r="AF550" s="69">
        <v>30.17</v>
      </c>
    </row>
    <row r="551" spans="25:32" x14ac:dyDescent="0.25">
      <c r="Y551" s="67">
        <v>79.400000000000801</v>
      </c>
      <c r="Z551" s="67">
        <v>63</v>
      </c>
      <c r="AA551" s="69"/>
      <c r="AB551" s="69"/>
      <c r="AC551" s="69"/>
      <c r="AD551" s="69"/>
      <c r="AE551" s="69">
        <v>62.88</v>
      </c>
      <c r="AF551" s="69">
        <v>30.17</v>
      </c>
    </row>
    <row r="552" spans="25:32" x14ac:dyDescent="0.25">
      <c r="Y552" s="67">
        <v>79.500000000000796</v>
      </c>
      <c r="Z552" s="67">
        <v>63</v>
      </c>
      <c r="AA552" s="69"/>
      <c r="AB552" s="69"/>
      <c r="AC552" s="69"/>
      <c r="AD552" s="69"/>
      <c r="AE552" s="69">
        <v>62.88</v>
      </c>
      <c r="AF552" s="69">
        <v>30.17</v>
      </c>
    </row>
    <row r="553" spans="25:32" x14ac:dyDescent="0.25">
      <c r="Y553" s="67">
        <v>79.600000000000804</v>
      </c>
      <c r="Z553" s="67">
        <v>63</v>
      </c>
      <c r="AA553" s="69"/>
      <c r="AB553" s="69"/>
      <c r="AC553" s="69"/>
      <c r="AD553" s="69"/>
      <c r="AE553" s="69">
        <v>62.88</v>
      </c>
      <c r="AF553" s="69">
        <v>30.17</v>
      </c>
    </row>
    <row r="554" spans="25:32" x14ac:dyDescent="0.25">
      <c r="Y554" s="67">
        <v>79.700000000000799</v>
      </c>
      <c r="Z554" s="67">
        <v>63</v>
      </c>
      <c r="AA554" s="69"/>
      <c r="AB554" s="69"/>
      <c r="AC554" s="69"/>
      <c r="AD554" s="69"/>
      <c r="AE554" s="69">
        <v>62.88</v>
      </c>
      <c r="AF554" s="69">
        <v>30.17</v>
      </c>
    </row>
    <row r="555" spans="25:32" x14ac:dyDescent="0.25">
      <c r="Y555" s="67">
        <v>79.800000000000793</v>
      </c>
      <c r="Z555" s="67">
        <v>63</v>
      </c>
      <c r="AA555" s="69"/>
      <c r="AB555" s="69"/>
      <c r="AC555" s="69"/>
      <c r="AD555" s="69"/>
      <c r="AE555" s="69">
        <v>62.88</v>
      </c>
      <c r="AF555" s="69">
        <v>30.17</v>
      </c>
    </row>
    <row r="556" spans="25:32" x14ac:dyDescent="0.25">
      <c r="Y556" s="67">
        <v>79.900000000000801</v>
      </c>
      <c r="Z556" s="67">
        <v>63</v>
      </c>
      <c r="AA556" s="69"/>
      <c r="AB556" s="69"/>
      <c r="AC556" s="69"/>
      <c r="AD556" s="69"/>
      <c r="AE556" s="69">
        <v>62.88</v>
      </c>
      <c r="AF556" s="69">
        <v>30.17</v>
      </c>
    </row>
    <row r="557" spans="25:32" x14ac:dyDescent="0.25">
      <c r="Y557" s="67">
        <v>80.000000000000796</v>
      </c>
      <c r="Z557" s="67">
        <v>63</v>
      </c>
      <c r="AA557" s="69"/>
      <c r="AB557" s="69"/>
      <c r="AC557" s="69"/>
      <c r="AD557" s="69"/>
      <c r="AE557" s="69">
        <v>62.88</v>
      </c>
      <c r="AF557" s="69">
        <v>30.17</v>
      </c>
    </row>
    <row r="558" spans="25:32" x14ac:dyDescent="0.25">
      <c r="Y558" s="67">
        <v>80.100000000000804</v>
      </c>
      <c r="Z558" s="67">
        <v>63</v>
      </c>
      <c r="AA558" s="69"/>
      <c r="AB558" s="69"/>
      <c r="AC558" s="69"/>
      <c r="AD558" s="69"/>
      <c r="AE558" s="69">
        <v>62.88</v>
      </c>
      <c r="AF558" s="69">
        <v>30.17</v>
      </c>
    </row>
    <row r="559" spans="25:32" x14ac:dyDescent="0.25">
      <c r="Y559" s="67">
        <v>80.200000000000799</v>
      </c>
      <c r="Z559" s="67">
        <v>63</v>
      </c>
      <c r="AA559" s="69"/>
      <c r="AB559" s="69"/>
      <c r="AC559" s="69"/>
      <c r="AD559" s="69"/>
      <c r="AE559" s="69">
        <v>62.88</v>
      </c>
      <c r="AF559" s="69">
        <v>30.17</v>
      </c>
    </row>
    <row r="560" spans="25:32" x14ac:dyDescent="0.25">
      <c r="Y560" s="67">
        <v>80.300000000000793</v>
      </c>
      <c r="Z560" s="67">
        <v>63</v>
      </c>
      <c r="AA560" s="69"/>
      <c r="AB560" s="69"/>
      <c r="AC560" s="69"/>
      <c r="AD560" s="69"/>
      <c r="AE560" s="69">
        <v>62.88</v>
      </c>
      <c r="AF560" s="69">
        <v>30.17</v>
      </c>
    </row>
    <row r="561" spans="25:32" x14ac:dyDescent="0.25">
      <c r="Y561" s="67">
        <v>80.400000000000801</v>
      </c>
      <c r="Z561" s="67">
        <v>63</v>
      </c>
      <c r="AA561" s="69"/>
      <c r="AB561" s="69"/>
      <c r="AC561" s="69"/>
      <c r="AD561" s="69"/>
      <c r="AE561" s="69">
        <v>62.88</v>
      </c>
      <c r="AF561" s="69">
        <v>30.17</v>
      </c>
    </row>
    <row r="562" spans="25:32" x14ac:dyDescent="0.25">
      <c r="Y562" s="67">
        <v>80.500000000000796</v>
      </c>
      <c r="Z562" s="67">
        <v>63</v>
      </c>
      <c r="AA562" s="69"/>
      <c r="AB562" s="69"/>
      <c r="AC562" s="69"/>
      <c r="AD562" s="69"/>
      <c r="AE562" s="69">
        <v>62.88</v>
      </c>
      <c r="AF562" s="69">
        <v>30.17</v>
      </c>
    </row>
    <row r="563" spans="25:32" x14ac:dyDescent="0.25">
      <c r="Y563" s="67">
        <v>80.600000000000804</v>
      </c>
      <c r="Z563" s="67">
        <v>63</v>
      </c>
      <c r="AA563" s="69"/>
      <c r="AB563" s="69"/>
      <c r="AC563" s="69"/>
      <c r="AD563" s="69"/>
      <c r="AE563" s="69">
        <v>62.88</v>
      </c>
      <c r="AF563" s="69">
        <v>30.17</v>
      </c>
    </row>
    <row r="564" spans="25:32" x14ac:dyDescent="0.25">
      <c r="Y564" s="67">
        <v>80.700000000000799</v>
      </c>
      <c r="Z564" s="67">
        <v>63</v>
      </c>
      <c r="AA564" s="69"/>
      <c r="AB564" s="69"/>
      <c r="AC564" s="69"/>
      <c r="AD564" s="69"/>
      <c r="AE564" s="69">
        <v>62.88</v>
      </c>
      <c r="AF564" s="69">
        <v>30.17</v>
      </c>
    </row>
    <row r="565" spans="25:32" x14ac:dyDescent="0.25">
      <c r="Y565" s="67">
        <v>80.800000000000793</v>
      </c>
      <c r="Z565" s="67">
        <v>63</v>
      </c>
      <c r="AA565" s="69"/>
      <c r="AB565" s="69"/>
      <c r="AC565" s="69"/>
      <c r="AD565" s="69"/>
      <c r="AE565" s="69">
        <v>62.88</v>
      </c>
      <c r="AF565" s="69">
        <v>30.17</v>
      </c>
    </row>
    <row r="566" spans="25:32" x14ac:dyDescent="0.25">
      <c r="Y566" s="67">
        <v>80.900000000000801</v>
      </c>
      <c r="Z566" s="67">
        <v>63</v>
      </c>
      <c r="AA566" s="69"/>
      <c r="AB566" s="69"/>
      <c r="AC566" s="69"/>
      <c r="AD566" s="69"/>
      <c r="AE566" s="69">
        <v>62.88</v>
      </c>
      <c r="AF566" s="69">
        <v>30.17</v>
      </c>
    </row>
    <row r="567" spans="25:32" x14ac:dyDescent="0.25">
      <c r="Y567" s="67">
        <v>81.000000000000796</v>
      </c>
      <c r="Z567" s="67">
        <v>63</v>
      </c>
      <c r="AA567" s="69"/>
      <c r="AB567" s="69"/>
      <c r="AC567" s="69"/>
      <c r="AD567" s="69"/>
      <c r="AE567" s="69">
        <v>62.88</v>
      </c>
      <c r="AF567" s="69">
        <v>30.17</v>
      </c>
    </row>
    <row r="568" spans="25:32" x14ac:dyDescent="0.25">
      <c r="Y568" s="67">
        <v>81.100000000000804</v>
      </c>
      <c r="Z568" s="67">
        <v>63</v>
      </c>
      <c r="AA568" s="69"/>
      <c r="AB568" s="69"/>
      <c r="AC568" s="69"/>
      <c r="AD568" s="69"/>
      <c r="AE568" s="69">
        <v>62.88</v>
      </c>
      <c r="AF568" s="69">
        <v>30.17</v>
      </c>
    </row>
    <row r="569" spans="25:32" x14ac:dyDescent="0.25">
      <c r="Y569" s="67">
        <v>81.200000000000799</v>
      </c>
      <c r="Z569" s="67">
        <v>63</v>
      </c>
      <c r="AA569" s="69"/>
      <c r="AB569" s="69"/>
      <c r="AC569" s="69"/>
      <c r="AD569" s="69"/>
      <c r="AE569" s="69">
        <v>62.88</v>
      </c>
      <c r="AF569" s="69">
        <v>30.17</v>
      </c>
    </row>
    <row r="570" spans="25:32" x14ac:dyDescent="0.25">
      <c r="Y570" s="67">
        <v>81.300000000000793</v>
      </c>
      <c r="Z570" s="67">
        <v>63</v>
      </c>
      <c r="AA570" s="69"/>
      <c r="AB570" s="69"/>
      <c r="AC570" s="69"/>
      <c r="AD570" s="69"/>
      <c r="AE570" s="69">
        <v>62.88</v>
      </c>
      <c r="AF570" s="69">
        <v>30.17</v>
      </c>
    </row>
    <row r="571" spans="25:32" x14ac:dyDescent="0.25">
      <c r="Y571" s="67">
        <v>81.400000000000801</v>
      </c>
      <c r="Z571" s="67">
        <v>63</v>
      </c>
      <c r="AA571" s="69"/>
      <c r="AB571" s="69"/>
      <c r="AC571" s="69"/>
      <c r="AD571" s="69"/>
      <c r="AE571" s="69">
        <v>62.88</v>
      </c>
      <c r="AF571" s="69">
        <v>30.17</v>
      </c>
    </row>
    <row r="572" spans="25:32" x14ac:dyDescent="0.25">
      <c r="Y572" s="67">
        <v>81.500000000000796</v>
      </c>
      <c r="Z572" s="67">
        <v>63</v>
      </c>
      <c r="AA572" s="69"/>
      <c r="AB572" s="69"/>
      <c r="AC572" s="69"/>
      <c r="AD572" s="69"/>
      <c r="AE572" s="69">
        <v>62.88</v>
      </c>
      <c r="AF572" s="69">
        <v>30.17</v>
      </c>
    </row>
    <row r="573" spans="25:32" x14ac:dyDescent="0.25">
      <c r="Y573" s="67">
        <v>81.600000000000804</v>
      </c>
      <c r="Z573" s="67">
        <v>63</v>
      </c>
      <c r="AA573" s="69"/>
      <c r="AB573" s="69"/>
      <c r="AC573" s="69"/>
      <c r="AD573" s="69"/>
      <c r="AE573" s="69">
        <v>62.88</v>
      </c>
      <c r="AF573" s="69">
        <v>30.17</v>
      </c>
    </row>
    <row r="574" spans="25:32" x14ac:dyDescent="0.25">
      <c r="Y574" s="67">
        <v>81.700000000000799</v>
      </c>
      <c r="Z574" s="67">
        <v>63</v>
      </c>
      <c r="AA574" s="69"/>
      <c r="AB574" s="69"/>
      <c r="AC574" s="69"/>
      <c r="AD574" s="69"/>
      <c r="AE574" s="69">
        <v>62.88</v>
      </c>
      <c r="AF574" s="69">
        <v>30.17</v>
      </c>
    </row>
    <row r="575" spans="25:32" x14ac:dyDescent="0.25">
      <c r="Y575" s="67">
        <v>81.800000000000793</v>
      </c>
      <c r="Z575" s="67">
        <v>63</v>
      </c>
      <c r="AA575" s="69"/>
      <c r="AB575" s="69"/>
      <c r="AC575" s="69"/>
      <c r="AD575" s="69"/>
      <c r="AE575" s="69">
        <v>62.88</v>
      </c>
      <c r="AF575" s="69">
        <v>30.17</v>
      </c>
    </row>
    <row r="576" spans="25:32" x14ac:dyDescent="0.25">
      <c r="Y576" s="67">
        <v>81.900000000000801</v>
      </c>
      <c r="Z576" s="67">
        <v>63</v>
      </c>
      <c r="AA576" s="69"/>
      <c r="AB576" s="69"/>
      <c r="AC576" s="69"/>
      <c r="AD576" s="69"/>
      <c r="AE576" s="69">
        <v>62.88</v>
      </c>
      <c r="AF576" s="69">
        <v>30.17</v>
      </c>
    </row>
    <row r="577" spans="25:32" x14ac:dyDescent="0.25">
      <c r="Y577" s="67">
        <v>82.000000000000796</v>
      </c>
      <c r="Z577" s="67">
        <v>63</v>
      </c>
      <c r="AA577" s="69"/>
      <c r="AB577" s="69"/>
      <c r="AC577" s="69"/>
      <c r="AD577" s="69"/>
      <c r="AE577" s="69">
        <v>62.88</v>
      </c>
      <c r="AF577" s="69">
        <v>30.17</v>
      </c>
    </row>
    <row r="578" spans="25:32" x14ac:dyDescent="0.25">
      <c r="Y578" s="67">
        <v>82.100000000000804</v>
      </c>
      <c r="Z578" s="67">
        <v>63</v>
      </c>
      <c r="AA578" s="69"/>
      <c r="AB578" s="69"/>
      <c r="AC578" s="69"/>
      <c r="AD578" s="69"/>
      <c r="AE578" s="69">
        <v>62.88</v>
      </c>
      <c r="AF578" s="69">
        <v>30.17</v>
      </c>
    </row>
    <row r="579" spans="25:32" x14ac:dyDescent="0.25">
      <c r="Y579" s="67">
        <v>82.200000000000799</v>
      </c>
      <c r="Z579" s="67">
        <v>63</v>
      </c>
      <c r="AA579" s="69"/>
      <c r="AB579" s="69"/>
      <c r="AC579" s="69"/>
      <c r="AD579" s="69"/>
      <c r="AE579" s="69">
        <v>62.88</v>
      </c>
      <c r="AF579" s="69">
        <v>30.17</v>
      </c>
    </row>
    <row r="580" spans="25:32" x14ac:dyDescent="0.25">
      <c r="Y580" s="67">
        <v>82.300000000000793</v>
      </c>
      <c r="Z580" s="67">
        <v>63</v>
      </c>
      <c r="AA580" s="69"/>
      <c r="AB580" s="69"/>
      <c r="AC580" s="69"/>
      <c r="AD580" s="69"/>
      <c r="AE580" s="69">
        <v>62.88</v>
      </c>
      <c r="AF580" s="69">
        <v>30.17</v>
      </c>
    </row>
    <row r="581" spans="25:32" x14ac:dyDescent="0.25">
      <c r="Y581" s="67">
        <v>82.400000000000801</v>
      </c>
      <c r="Z581" s="67">
        <v>63</v>
      </c>
      <c r="AA581" s="69"/>
      <c r="AB581" s="69"/>
      <c r="AC581" s="69"/>
      <c r="AD581" s="69"/>
      <c r="AE581" s="69">
        <v>62.88</v>
      </c>
      <c r="AF581" s="69">
        <v>30.17</v>
      </c>
    </row>
    <row r="582" spans="25:32" x14ac:dyDescent="0.25">
      <c r="Y582" s="67">
        <v>82.500000000000796</v>
      </c>
      <c r="Z582" s="67">
        <v>63</v>
      </c>
      <c r="AA582" s="69"/>
      <c r="AB582" s="69"/>
      <c r="AC582" s="69"/>
      <c r="AD582" s="69"/>
      <c r="AE582" s="69">
        <v>62.88</v>
      </c>
      <c r="AF582" s="69">
        <v>30.17</v>
      </c>
    </row>
    <row r="583" spans="25:32" x14ac:dyDescent="0.25">
      <c r="Y583" s="67">
        <v>82.600000000000804</v>
      </c>
      <c r="Z583" s="67">
        <v>63</v>
      </c>
      <c r="AA583" s="69"/>
      <c r="AB583" s="69"/>
      <c r="AC583" s="69"/>
      <c r="AD583" s="69"/>
      <c r="AE583" s="69">
        <v>62.88</v>
      </c>
      <c r="AF583" s="69">
        <v>30.17</v>
      </c>
    </row>
    <row r="584" spans="25:32" x14ac:dyDescent="0.25">
      <c r="Y584" s="67">
        <v>82.700000000000799</v>
      </c>
      <c r="Z584" s="67">
        <v>63</v>
      </c>
      <c r="AA584" s="69"/>
      <c r="AB584" s="69"/>
      <c r="AC584" s="69"/>
      <c r="AD584" s="69"/>
      <c r="AE584" s="69">
        <v>62.88</v>
      </c>
      <c r="AF584" s="69">
        <v>30.17</v>
      </c>
    </row>
    <row r="585" spans="25:32" x14ac:dyDescent="0.25">
      <c r="Y585" s="67">
        <v>82.800000000000793</v>
      </c>
      <c r="Z585" s="67">
        <v>63</v>
      </c>
      <c r="AA585" s="69"/>
      <c r="AB585" s="69"/>
      <c r="AC585" s="69"/>
      <c r="AD585" s="69"/>
      <c r="AE585" s="69">
        <v>62.88</v>
      </c>
      <c r="AF585" s="69">
        <v>30.17</v>
      </c>
    </row>
    <row r="586" spans="25:32" x14ac:dyDescent="0.25">
      <c r="Y586" s="67">
        <v>82.900000000000801</v>
      </c>
      <c r="Z586" s="67">
        <v>63</v>
      </c>
      <c r="AA586" s="69"/>
      <c r="AB586" s="69"/>
      <c r="AC586" s="69"/>
      <c r="AD586" s="69"/>
      <c r="AE586" s="69">
        <v>62.88</v>
      </c>
      <c r="AF586" s="69">
        <v>30.17</v>
      </c>
    </row>
    <row r="587" spans="25:32" x14ac:dyDescent="0.25">
      <c r="Y587" s="67">
        <v>83.000000000000796</v>
      </c>
      <c r="Z587" s="67">
        <v>63</v>
      </c>
      <c r="AA587" s="69"/>
      <c r="AB587" s="69"/>
      <c r="AC587" s="69"/>
      <c r="AD587" s="69"/>
      <c r="AE587" s="69">
        <v>62.88</v>
      </c>
      <c r="AF587" s="69">
        <v>30.17</v>
      </c>
    </row>
    <row r="588" spans="25:32" x14ac:dyDescent="0.25">
      <c r="Y588" s="67">
        <v>83.100000000000804</v>
      </c>
      <c r="Z588" s="67">
        <v>63</v>
      </c>
      <c r="AA588" s="69"/>
      <c r="AB588" s="69"/>
      <c r="AC588" s="69"/>
      <c r="AD588" s="69"/>
      <c r="AE588" s="69">
        <v>62.88</v>
      </c>
      <c r="AF588" s="69">
        <v>30.17</v>
      </c>
    </row>
    <row r="589" spans="25:32" x14ac:dyDescent="0.25">
      <c r="Y589" s="67">
        <v>83.200000000000799</v>
      </c>
      <c r="Z589" s="67">
        <v>63</v>
      </c>
      <c r="AA589" s="69"/>
      <c r="AB589" s="69"/>
      <c r="AC589" s="69"/>
      <c r="AD589" s="69"/>
      <c r="AE589" s="69">
        <v>62.88</v>
      </c>
      <c r="AF589" s="69">
        <v>30.17</v>
      </c>
    </row>
    <row r="590" spans="25:32" x14ac:dyDescent="0.25">
      <c r="Y590" s="67">
        <v>83.300000000000793</v>
      </c>
      <c r="Z590" s="67">
        <v>63</v>
      </c>
      <c r="AA590" s="69"/>
      <c r="AB590" s="69"/>
      <c r="AC590" s="69"/>
      <c r="AD590" s="69"/>
      <c r="AE590" s="69">
        <v>62.88</v>
      </c>
      <c r="AF590" s="69">
        <v>30.17</v>
      </c>
    </row>
    <row r="591" spans="25:32" x14ac:dyDescent="0.25">
      <c r="Y591" s="67">
        <v>83.400000000000801</v>
      </c>
      <c r="Z591" s="67">
        <v>63</v>
      </c>
      <c r="AA591" s="69"/>
      <c r="AB591" s="69"/>
      <c r="AC591" s="69"/>
      <c r="AD591" s="69"/>
      <c r="AE591" s="69">
        <v>62.88</v>
      </c>
      <c r="AF591" s="69">
        <v>30.17</v>
      </c>
    </row>
    <row r="592" spans="25:32" x14ac:dyDescent="0.25">
      <c r="Y592" s="67">
        <v>83.500000000000796</v>
      </c>
      <c r="Z592" s="67">
        <v>63</v>
      </c>
      <c r="AA592" s="69"/>
      <c r="AB592" s="69"/>
      <c r="AC592" s="69"/>
      <c r="AD592" s="69"/>
      <c r="AE592" s="69">
        <v>62.88</v>
      </c>
      <c r="AF592" s="69">
        <v>30.17</v>
      </c>
    </row>
    <row r="593" spans="25:32" x14ac:dyDescent="0.25">
      <c r="Y593" s="67">
        <v>83.600000000000804</v>
      </c>
      <c r="Z593" s="67">
        <v>63</v>
      </c>
      <c r="AA593" s="69"/>
      <c r="AB593" s="69"/>
      <c r="AC593" s="69"/>
      <c r="AD593" s="69"/>
      <c r="AE593" s="69">
        <v>62.88</v>
      </c>
      <c r="AF593" s="69">
        <v>30.17</v>
      </c>
    </row>
    <row r="594" spans="25:32" x14ac:dyDescent="0.25">
      <c r="Y594" s="67">
        <v>83.700000000000799</v>
      </c>
      <c r="Z594" s="67">
        <v>63</v>
      </c>
      <c r="AA594" s="69"/>
      <c r="AB594" s="69"/>
      <c r="AC594" s="69"/>
      <c r="AD594" s="69"/>
      <c r="AE594" s="69">
        <v>62.88</v>
      </c>
      <c r="AF594" s="69">
        <v>30.17</v>
      </c>
    </row>
    <row r="595" spans="25:32" x14ac:dyDescent="0.25">
      <c r="Y595" s="67">
        <v>83.800000000000793</v>
      </c>
      <c r="Z595" s="67">
        <v>63</v>
      </c>
      <c r="AA595" s="69"/>
      <c r="AB595" s="69"/>
      <c r="AC595" s="69"/>
      <c r="AD595" s="69"/>
      <c r="AE595" s="69">
        <v>62.88</v>
      </c>
      <c r="AF595" s="69">
        <v>30.17</v>
      </c>
    </row>
    <row r="596" spans="25:32" x14ac:dyDescent="0.25">
      <c r="Y596" s="67">
        <v>83.900000000000801</v>
      </c>
      <c r="Z596" s="67">
        <v>63</v>
      </c>
      <c r="AA596" s="69"/>
      <c r="AB596" s="69"/>
      <c r="AC596" s="69"/>
      <c r="AD596" s="69"/>
      <c r="AE596" s="69">
        <v>62.88</v>
      </c>
      <c r="AF596" s="69">
        <v>30.17</v>
      </c>
    </row>
    <row r="597" spans="25:32" x14ac:dyDescent="0.25">
      <c r="Y597" s="67">
        <v>84.000000000000796</v>
      </c>
      <c r="Z597" s="67">
        <v>63</v>
      </c>
      <c r="AA597" s="69"/>
      <c r="AB597" s="69"/>
      <c r="AC597" s="69"/>
      <c r="AD597" s="69"/>
      <c r="AE597" s="69">
        <v>62.88</v>
      </c>
      <c r="AF597" s="69">
        <v>30.17</v>
      </c>
    </row>
    <row r="598" spans="25:32" x14ac:dyDescent="0.25">
      <c r="Y598" s="67">
        <v>84.100000000000804</v>
      </c>
      <c r="Z598" s="67">
        <v>63</v>
      </c>
      <c r="AA598" s="69"/>
      <c r="AB598" s="69"/>
      <c r="AC598" s="69"/>
      <c r="AD598" s="69"/>
      <c r="AE598" s="69">
        <v>62.88</v>
      </c>
      <c r="AF598" s="69">
        <v>30.17</v>
      </c>
    </row>
    <row r="599" spans="25:32" x14ac:dyDescent="0.25">
      <c r="Y599" s="67">
        <v>84.200000000000799</v>
      </c>
      <c r="Z599" s="67">
        <v>63</v>
      </c>
      <c r="AA599" s="69"/>
      <c r="AB599" s="69"/>
      <c r="AC599" s="69"/>
      <c r="AD599" s="69"/>
      <c r="AE599" s="69">
        <v>62.88</v>
      </c>
      <c r="AF599" s="69">
        <v>30.17</v>
      </c>
    </row>
    <row r="600" spans="25:32" x14ac:dyDescent="0.25">
      <c r="Y600" s="67">
        <v>84.300000000000793</v>
      </c>
      <c r="Z600" s="67">
        <v>63</v>
      </c>
      <c r="AA600" s="69"/>
      <c r="AB600" s="69"/>
      <c r="AC600" s="69"/>
      <c r="AD600" s="69"/>
      <c r="AE600" s="69">
        <v>62.88</v>
      </c>
      <c r="AF600" s="69">
        <v>30.17</v>
      </c>
    </row>
    <row r="601" spans="25:32" x14ac:dyDescent="0.25">
      <c r="Y601" s="67">
        <v>84.400000000000801</v>
      </c>
      <c r="Z601" s="67">
        <v>63</v>
      </c>
      <c r="AA601" s="69"/>
      <c r="AB601" s="69"/>
      <c r="AC601" s="69"/>
      <c r="AD601" s="69"/>
      <c r="AE601" s="69">
        <v>62.88</v>
      </c>
      <c r="AF601" s="69">
        <v>30.17</v>
      </c>
    </row>
    <row r="602" spans="25:32" x14ac:dyDescent="0.25">
      <c r="Y602" s="67">
        <v>84.500000000000796</v>
      </c>
      <c r="Z602" s="67">
        <v>63</v>
      </c>
      <c r="AA602" s="69"/>
      <c r="AB602" s="69"/>
      <c r="AC602" s="69"/>
      <c r="AD602" s="69"/>
      <c r="AE602" s="69">
        <v>62.88</v>
      </c>
      <c r="AF602" s="69">
        <v>30.17</v>
      </c>
    </row>
    <row r="603" spans="25:32" x14ac:dyDescent="0.25">
      <c r="Y603" s="67">
        <v>84.600000000000804</v>
      </c>
      <c r="Z603" s="67">
        <v>63</v>
      </c>
      <c r="AA603" s="69"/>
      <c r="AB603" s="69"/>
      <c r="AC603" s="69"/>
      <c r="AD603" s="69"/>
      <c r="AE603" s="69">
        <v>62.88</v>
      </c>
      <c r="AF603" s="69">
        <v>30.17</v>
      </c>
    </row>
    <row r="604" spans="25:32" x14ac:dyDescent="0.25">
      <c r="Y604" s="67">
        <v>84.700000000000799</v>
      </c>
      <c r="Z604" s="67">
        <v>63</v>
      </c>
      <c r="AA604" s="69"/>
      <c r="AB604" s="69"/>
      <c r="AC604" s="69"/>
      <c r="AD604" s="69"/>
      <c r="AE604" s="69">
        <v>62.88</v>
      </c>
      <c r="AF604" s="69">
        <v>30.17</v>
      </c>
    </row>
    <row r="605" spans="25:32" x14ac:dyDescent="0.25">
      <c r="Y605" s="67">
        <v>84.800000000000793</v>
      </c>
      <c r="Z605" s="67">
        <v>63</v>
      </c>
      <c r="AA605" s="69"/>
      <c r="AB605" s="69"/>
      <c r="AC605" s="69"/>
      <c r="AD605" s="69"/>
      <c r="AE605" s="69">
        <v>62.88</v>
      </c>
      <c r="AF605" s="69">
        <v>30.17</v>
      </c>
    </row>
    <row r="606" spans="25:32" x14ac:dyDescent="0.25">
      <c r="Y606" s="67">
        <v>84.900000000000901</v>
      </c>
      <c r="Z606" s="67">
        <v>63</v>
      </c>
      <c r="AA606" s="69"/>
      <c r="AB606" s="69"/>
      <c r="AC606" s="69"/>
      <c r="AD606" s="69"/>
      <c r="AE606" s="69">
        <v>62.88</v>
      </c>
      <c r="AF606" s="69">
        <v>30.17</v>
      </c>
    </row>
    <row r="607" spans="25:32" x14ac:dyDescent="0.25">
      <c r="Y607" s="67">
        <v>85.000000000000895</v>
      </c>
      <c r="Z607" s="67">
        <v>63</v>
      </c>
      <c r="AA607" s="69"/>
      <c r="AB607" s="69"/>
      <c r="AC607" s="69"/>
      <c r="AD607" s="69"/>
      <c r="AE607" s="69">
        <v>62.88</v>
      </c>
      <c r="AF607" s="69">
        <v>30.17</v>
      </c>
    </row>
    <row r="608" spans="25:32" x14ac:dyDescent="0.25">
      <c r="Y608" s="67">
        <v>85.100000000000904</v>
      </c>
      <c r="Z608" s="67">
        <v>63</v>
      </c>
      <c r="AA608" s="69"/>
      <c r="AB608" s="69"/>
      <c r="AC608" s="69"/>
      <c r="AD608" s="69"/>
      <c r="AE608" s="69">
        <v>62.88</v>
      </c>
      <c r="AF608" s="69">
        <v>30.17</v>
      </c>
    </row>
    <row r="609" spans="25:32" x14ac:dyDescent="0.25">
      <c r="Y609" s="67">
        <v>85.200000000000898</v>
      </c>
      <c r="Z609" s="67">
        <v>63</v>
      </c>
      <c r="AA609" s="69"/>
      <c r="AB609" s="69"/>
      <c r="AC609" s="69"/>
      <c r="AD609" s="69"/>
      <c r="AE609" s="69">
        <v>62.88</v>
      </c>
      <c r="AF609" s="69">
        <v>30.17</v>
      </c>
    </row>
    <row r="610" spans="25:32" x14ac:dyDescent="0.25">
      <c r="Y610" s="67">
        <v>85.300000000000907</v>
      </c>
      <c r="Z610" s="67">
        <v>63</v>
      </c>
      <c r="AA610" s="69"/>
      <c r="AB610" s="69"/>
      <c r="AC610" s="69"/>
      <c r="AD610" s="69"/>
      <c r="AE610" s="69">
        <v>62.88</v>
      </c>
      <c r="AF610" s="69">
        <v>30.17</v>
      </c>
    </row>
    <row r="611" spans="25:32" x14ac:dyDescent="0.25">
      <c r="Y611" s="67">
        <v>85.400000000000901</v>
      </c>
      <c r="Z611" s="67">
        <v>63</v>
      </c>
      <c r="AA611" s="69"/>
      <c r="AB611" s="69"/>
      <c r="AC611" s="69"/>
      <c r="AD611" s="69"/>
      <c r="AE611" s="69">
        <v>62.88</v>
      </c>
      <c r="AF611" s="69">
        <v>30.17</v>
      </c>
    </row>
    <row r="612" spans="25:32" x14ac:dyDescent="0.25">
      <c r="Y612" s="67">
        <v>85.500000000000895</v>
      </c>
      <c r="Z612" s="67">
        <v>63</v>
      </c>
      <c r="AA612" s="69"/>
      <c r="AB612" s="69"/>
      <c r="AC612" s="69"/>
      <c r="AD612" s="69"/>
      <c r="AE612" s="69">
        <v>62.88</v>
      </c>
      <c r="AF612" s="69">
        <v>30.17</v>
      </c>
    </row>
    <row r="613" spans="25:32" x14ac:dyDescent="0.25">
      <c r="Y613" s="67">
        <v>85.600000000000904</v>
      </c>
      <c r="Z613" s="67">
        <v>63</v>
      </c>
      <c r="AA613" s="69"/>
      <c r="AB613" s="69"/>
      <c r="AC613" s="69"/>
      <c r="AD613" s="69"/>
      <c r="AE613" s="69">
        <v>62.88</v>
      </c>
      <c r="AF613" s="69">
        <v>30.17</v>
      </c>
    </row>
    <row r="614" spans="25:32" x14ac:dyDescent="0.25">
      <c r="Y614" s="67">
        <v>85.700000000000898</v>
      </c>
      <c r="Z614" s="67">
        <v>63</v>
      </c>
      <c r="AA614" s="69"/>
      <c r="AB614" s="69"/>
      <c r="AC614" s="69"/>
      <c r="AD614" s="69"/>
      <c r="AE614" s="69">
        <v>62.88</v>
      </c>
      <c r="AF614" s="69">
        <v>30.17</v>
      </c>
    </row>
    <row r="615" spans="25:32" x14ac:dyDescent="0.25">
      <c r="Y615" s="67">
        <v>85.800000000000907</v>
      </c>
      <c r="Z615" s="67">
        <v>63</v>
      </c>
      <c r="AA615" s="69"/>
      <c r="AB615" s="69"/>
      <c r="AC615" s="69"/>
      <c r="AD615" s="69"/>
      <c r="AE615" s="69">
        <v>62.88</v>
      </c>
      <c r="AF615" s="69">
        <v>30.17</v>
      </c>
    </row>
    <row r="616" spans="25:32" x14ac:dyDescent="0.25">
      <c r="Y616" s="67">
        <v>85.900000000000901</v>
      </c>
      <c r="Z616" s="67">
        <v>63</v>
      </c>
      <c r="AA616" s="69"/>
      <c r="AB616" s="69"/>
      <c r="AC616" s="69"/>
      <c r="AD616" s="69"/>
      <c r="AE616" s="69">
        <v>62.88</v>
      </c>
      <c r="AF616" s="69">
        <v>30.17</v>
      </c>
    </row>
    <row r="617" spans="25:32" x14ac:dyDescent="0.25">
      <c r="Y617" s="67">
        <v>86.000000000000895</v>
      </c>
      <c r="Z617" s="67">
        <v>63</v>
      </c>
      <c r="AA617" s="69"/>
      <c r="AB617" s="69"/>
      <c r="AC617" s="69"/>
      <c r="AD617" s="69"/>
      <c r="AE617" s="69">
        <v>62.88</v>
      </c>
      <c r="AF617" s="69">
        <v>30.17</v>
      </c>
    </row>
    <row r="618" spans="25:32" x14ac:dyDescent="0.25">
      <c r="Y618" s="67">
        <v>86.100000000000904</v>
      </c>
      <c r="Z618" s="67">
        <v>63</v>
      </c>
      <c r="AA618" s="69"/>
      <c r="AB618" s="69"/>
      <c r="AC618" s="69"/>
      <c r="AD618" s="69"/>
      <c r="AE618" s="69">
        <v>62.88</v>
      </c>
      <c r="AF618" s="69">
        <v>30.17</v>
      </c>
    </row>
    <row r="619" spans="25:32" x14ac:dyDescent="0.25">
      <c r="Y619" s="67">
        <v>86.200000000000898</v>
      </c>
      <c r="Z619" s="67">
        <v>63</v>
      </c>
      <c r="AA619" s="69"/>
      <c r="AB619" s="69"/>
      <c r="AC619" s="69"/>
      <c r="AD619" s="69"/>
      <c r="AE619" s="69">
        <v>62.88</v>
      </c>
      <c r="AF619" s="69">
        <v>30.17</v>
      </c>
    </row>
    <row r="620" spans="25:32" x14ac:dyDescent="0.25">
      <c r="Y620" s="67">
        <v>86.300000000000907</v>
      </c>
      <c r="Z620" s="67">
        <v>63</v>
      </c>
      <c r="AA620" s="69"/>
      <c r="AB620" s="69"/>
      <c r="AC620" s="69"/>
      <c r="AD620" s="69"/>
      <c r="AE620" s="69">
        <v>62.88</v>
      </c>
      <c r="AF620" s="69">
        <v>30.17</v>
      </c>
    </row>
    <row r="621" spans="25:32" x14ac:dyDescent="0.25">
      <c r="Y621" s="67">
        <v>86.400000000000901</v>
      </c>
      <c r="Z621" s="67">
        <v>63</v>
      </c>
      <c r="AA621" s="69"/>
      <c r="AB621" s="69"/>
      <c r="AC621" s="69"/>
      <c r="AD621" s="69"/>
      <c r="AE621" s="69">
        <v>62.88</v>
      </c>
      <c r="AF621" s="69">
        <v>30.17</v>
      </c>
    </row>
    <row r="622" spans="25:32" x14ac:dyDescent="0.25">
      <c r="Y622" s="67">
        <v>86.500000000000895</v>
      </c>
      <c r="Z622" s="67">
        <v>63</v>
      </c>
      <c r="AA622" s="69"/>
      <c r="AB622" s="69"/>
      <c r="AC622" s="69"/>
      <c r="AD622" s="69"/>
      <c r="AE622" s="69">
        <v>62.88</v>
      </c>
      <c r="AF622" s="69">
        <v>30.17</v>
      </c>
    </row>
    <row r="623" spans="25:32" x14ac:dyDescent="0.25">
      <c r="Y623" s="67">
        <v>86.600000000000904</v>
      </c>
      <c r="Z623" s="67">
        <v>63</v>
      </c>
      <c r="AA623" s="69"/>
      <c r="AB623" s="69"/>
      <c r="AC623" s="69"/>
      <c r="AD623" s="69"/>
      <c r="AE623" s="69">
        <v>62.88</v>
      </c>
      <c r="AF623" s="69">
        <v>30.17</v>
      </c>
    </row>
    <row r="624" spans="25:32" x14ac:dyDescent="0.25">
      <c r="Y624" s="67">
        <v>86.700000000000898</v>
      </c>
      <c r="Z624" s="67">
        <v>63</v>
      </c>
      <c r="AA624" s="69"/>
      <c r="AB624" s="69"/>
      <c r="AC624" s="69"/>
      <c r="AD624" s="69"/>
      <c r="AE624" s="69">
        <v>62.88</v>
      </c>
      <c r="AF624" s="69">
        <v>30.17</v>
      </c>
    </row>
    <row r="625" spans="25:32" x14ac:dyDescent="0.25">
      <c r="Y625" s="67">
        <v>86.800000000000907</v>
      </c>
      <c r="Z625" s="67">
        <v>63</v>
      </c>
      <c r="AA625" s="69"/>
      <c r="AB625" s="69"/>
      <c r="AC625" s="69"/>
      <c r="AD625" s="69"/>
      <c r="AE625" s="69">
        <v>62.88</v>
      </c>
      <c r="AF625" s="69">
        <v>30.17</v>
      </c>
    </row>
    <row r="626" spans="25:32" x14ac:dyDescent="0.25">
      <c r="Y626" s="67">
        <v>86.900000000000901</v>
      </c>
      <c r="Z626" s="67">
        <v>63</v>
      </c>
      <c r="AA626" s="69"/>
      <c r="AB626" s="69"/>
      <c r="AC626" s="69"/>
      <c r="AD626" s="69"/>
      <c r="AE626" s="69">
        <v>62.88</v>
      </c>
      <c r="AF626" s="69">
        <v>30.17</v>
      </c>
    </row>
    <row r="627" spans="25:32" x14ac:dyDescent="0.25">
      <c r="Y627" s="67">
        <v>87.000000000000895</v>
      </c>
      <c r="Z627" s="67">
        <v>63</v>
      </c>
      <c r="AA627" s="69"/>
      <c r="AB627" s="69"/>
      <c r="AC627" s="69"/>
      <c r="AD627" s="69"/>
      <c r="AE627" s="69">
        <v>62.88</v>
      </c>
      <c r="AF627" s="69">
        <v>30.17</v>
      </c>
    </row>
    <row r="628" spans="25:32" x14ac:dyDescent="0.25">
      <c r="Y628" s="67">
        <v>87.100000000000904</v>
      </c>
      <c r="Z628" s="67">
        <v>63</v>
      </c>
      <c r="AA628" s="69"/>
      <c r="AB628" s="69"/>
      <c r="AC628" s="69"/>
      <c r="AD628" s="69"/>
      <c r="AE628" s="69">
        <v>62.88</v>
      </c>
      <c r="AF628" s="69">
        <v>30.17</v>
      </c>
    </row>
    <row r="629" spans="25:32" x14ac:dyDescent="0.25">
      <c r="Y629" s="67">
        <v>87.200000000000898</v>
      </c>
      <c r="Z629" s="67">
        <v>63</v>
      </c>
      <c r="AA629" s="69"/>
      <c r="AB629" s="69"/>
      <c r="AC629" s="69"/>
      <c r="AD629" s="69"/>
      <c r="AE629" s="69">
        <v>62.88</v>
      </c>
      <c r="AF629" s="69">
        <v>30.17</v>
      </c>
    </row>
    <row r="630" spans="25:32" x14ac:dyDescent="0.25">
      <c r="Y630" s="67">
        <v>87.300000000000907</v>
      </c>
      <c r="Z630" s="67">
        <v>63</v>
      </c>
      <c r="AA630" s="69"/>
      <c r="AB630" s="69"/>
      <c r="AC630" s="69"/>
      <c r="AD630" s="69"/>
      <c r="AE630" s="69">
        <v>62.88</v>
      </c>
      <c r="AF630" s="69">
        <v>30.17</v>
      </c>
    </row>
    <row r="631" spans="25:32" x14ac:dyDescent="0.25">
      <c r="Y631" s="67">
        <v>87.400000000000901</v>
      </c>
      <c r="Z631" s="67">
        <v>63</v>
      </c>
      <c r="AA631" s="69"/>
      <c r="AB631" s="69"/>
      <c r="AC631" s="69"/>
      <c r="AD631" s="69"/>
      <c r="AE631" s="69">
        <v>62.88</v>
      </c>
      <c r="AF631" s="69">
        <v>30.17</v>
      </c>
    </row>
    <row r="632" spans="25:32" x14ac:dyDescent="0.25">
      <c r="Y632" s="67">
        <v>87.500000000000895</v>
      </c>
      <c r="Z632" s="67">
        <v>63</v>
      </c>
      <c r="AA632" s="69"/>
      <c r="AB632" s="69"/>
      <c r="AC632" s="69"/>
      <c r="AD632" s="69"/>
      <c r="AE632" s="69">
        <v>62.88</v>
      </c>
      <c r="AF632" s="69">
        <v>30.17</v>
      </c>
    </row>
    <row r="633" spans="25:32" x14ac:dyDescent="0.25">
      <c r="Y633" s="67">
        <v>87.600000000000904</v>
      </c>
      <c r="Z633" s="67">
        <v>63</v>
      </c>
      <c r="AA633" s="69"/>
      <c r="AB633" s="69"/>
      <c r="AC633" s="69"/>
      <c r="AD633" s="69"/>
      <c r="AE633" s="69">
        <v>62.88</v>
      </c>
      <c r="AF633" s="69">
        <v>30.17</v>
      </c>
    </row>
    <row r="634" spans="25:32" x14ac:dyDescent="0.25">
      <c r="Y634" s="67">
        <v>87.700000000000898</v>
      </c>
      <c r="Z634" s="67">
        <v>63</v>
      </c>
      <c r="AA634" s="69"/>
      <c r="AB634" s="69"/>
      <c r="AC634" s="69"/>
      <c r="AD634" s="69"/>
      <c r="AE634" s="69">
        <v>62.88</v>
      </c>
      <c r="AF634" s="69">
        <v>30.17</v>
      </c>
    </row>
    <row r="635" spans="25:32" x14ac:dyDescent="0.25">
      <c r="Y635" s="67">
        <v>87.800000000000907</v>
      </c>
      <c r="Z635" s="67">
        <v>63</v>
      </c>
      <c r="AA635" s="69"/>
      <c r="AB635" s="69"/>
      <c r="AC635" s="69"/>
      <c r="AD635" s="69"/>
      <c r="AE635" s="69">
        <v>62.88</v>
      </c>
      <c r="AF635" s="69">
        <v>30.17</v>
      </c>
    </row>
    <row r="636" spans="25:32" x14ac:dyDescent="0.25">
      <c r="Y636" s="67">
        <v>87.900000000000901</v>
      </c>
      <c r="Z636" s="67">
        <v>63</v>
      </c>
      <c r="AA636" s="69"/>
      <c r="AB636" s="69"/>
      <c r="AC636" s="69"/>
      <c r="AD636" s="69"/>
      <c r="AE636" s="69">
        <v>62.88</v>
      </c>
      <c r="AF636" s="69">
        <v>30.17</v>
      </c>
    </row>
    <row r="637" spans="25:32" x14ac:dyDescent="0.25">
      <c r="Y637" s="67">
        <v>88.000000000000895</v>
      </c>
      <c r="Z637" s="67">
        <v>63</v>
      </c>
      <c r="AA637" s="69"/>
      <c r="AB637" s="69"/>
      <c r="AC637" s="69"/>
      <c r="AD637" s="69"/>
      <c r="AE637" s="69">
        <v>62.88</v>
      </c>
      <c r="AF637" s="69">
        <v>30.17</v>
      </c>
    </row>
    <row r="638" spans="25:32" x14ac:dyDescent="0.25">
      <c r="Y638" s="67">
        <v>88.100000000000904</v>
      </c>
      <c r="Z638" s="67">
        <v>63</v>
      </c>
      <c r="AA638" s="69"/>
      <c r="AB638" s="69"/>
      <c r="AC638" s="69"/>
      <c r="AD638" s="69"/>
      <c r="AE638" s="69">
        <v>62.88</v>
      </c>
      <c r="AF638" s="69">
        <v>30.17</v>
      </c>
    </row>
    <row r="639" spans="25:32" x14ac:dyDescent="0.25">
      <c r="Y639" s="67">
        <v>88.200000000000898</v>
      </c>
      <c r="Z639" s="67">
        <v>63</v>
      </c>
      <c r="AA639" s="69"/>
      <c r="AB639" s="69"/>
      <c r="AC639" s="69"/>
      <c r="AD639" s="69"/>
      <c r="AE639" s="69">
        <v>62.88</v>
      </c>
      <c r="AF639" s="69">
        <v>30.17</v>
      </c>
    </row>
    <row r="640" spans="25:32" x14ac:dyDescent="0.25">
      <c r="Y640" s="67">
        <v>88.300000000000907</v>
      </c>
      <c r="Z640" s="67">
        <v>63</v>
      </c>
      <c r="AA640" s="69"/>
      <c r="AB640" s="69"/>
      <c r="AC640" s="69"/>
      <c r="AD640" s="69"/>
      <c r="AE640" s="69">
        <v>62.88</v>
      </c>
      <c r="AF640" s="69">
        <v>30.17</v>
      </c>
    </row>
    <row r="641" spans="25:32" x14ac:dyDescent="0.25">
      <c r="Y641" s="67">
        <v>88.400000000000901</v>
      </c>
      <c r="Z641" s="67">
        <v>63</v>
      </c>
      <c r="AA641" s="69"/>
      <c r="AB641" s="69"/>
      <c r="AC641" s="69"/>
      <c r="AD641" s="69"/>
      <c r="AE641" s="69">
        <v>62.88</v>
      </c>
      <c r="AF641" s="69">
        <v>30.17</v>
      </c>
    </row>
    <row r="642" spans="25:32" x14ac:dyDescent="0.25">
      <c r="Y642" s="67">
        <v>88.500000000000895</v>
      </c>
      <c r="Z642" s="67">
        <v>63</v>
      </c>
      <c r="AA642" s="69"/>
      <c r="AB642" s="69"/>
      <c r="AC642" s="69"/>
      <c r="AD642" s="69"/>
      <c r="AE642" s="69">
        <v>62.88</v>
      </c>
      <c r="AF642" s="69">
        <v>30.17</v>
      </c>
    </row>
    <row r="643" spans="25:32" x14ac:dyDescent="0.25">
      <c r="Y643" s="67">
        <v>88.600000000000904</v>
      </c>
      <c r="Z643" s="67">
        <v>63</v>
      </c>
      <c r="AA643" s="69"/>
      <c r="AB643" s="69"/>
      <c r="AC643" s="69"/>
      <c r="AD643" s="69"/>
      <c r="AE643" s="69">
        <v>62.88</v>
      </c>
      <c r="AF643" s="69">
        <v>30.17</v>
      </c>
    </row>
    <row r="644" spans="25:32" x14ac:dyDescent="0.25">
      <c r="Y644" s="67">
        <v>88.700000000000898</v>
      </c>
      <c r="Z644" s="67">
        <v>63</v>
      </c>
      <c r="AA644" s="69"/>
      <c r="AB644" s="69"/>
      <c r="AC644" s="69"/>
      <c r="AD644" s="69"/>
      <c r="AE644" s="69">
        <v>62.88</v>
      </c>
      <c r="AF644" s="69">
        <v>30.17</v>
      </c>
    </row>
    <row r="645" spans="25:32" x14ac:dyDescent="0.25">
      <c r="Y645" s="67">
        <v>88.800000000000907</v>
      </c>
      <c r="Z645" s="67">
        <v>63</v>
      </c>
      <c r="AA645" s="69"/>
      <c r="AB645" s="69"/>
      <c r="AC645" s="69"/>
      <c r="AD645" s="69"/>
      <c r="AE645" s="69">
        <v>62.88</v>
      </c>
      <c r="AF645" s="69">
        <v>30.17</v>
      </c>
    </row>
    <row r="646" spans="25:32" x14ac:dyDescent="0.25">
      <c r="Y646" s="67">
        <v>88.900000000000901</v>
      </c>
      <c r="Z646" s="67">
        <v>63</v>
      </c>
      <c r="AA646" s="69"/>
      <c r="AB646" s="69"/>
      <c r="AC646" s="69"/>
      <c r="AD646" s="69"/>
      <c r="AE646" s="69">
        <v>62.88</v>
      </c>
      <c r="AF646" s="69">
        <v>30.17</v>
      </c>
    </row>
    <row r="647" spans="25:32" x14ac:dyDescent="0.25">
      <c r="Y647" s="67">
        <v>89.000000000000895</v>
      </c>
      <c r="Z647" s="67">
        <v>63</v>
      </c>
      <c r="AA647" s="69"/>
      <c r="AB647" s="69"/>
      <c r="AC647" s="69"/>
      <c r="AD647" s="69"/>
      <c r="AE647" s="69">
        <v>62.88</v>
      </c>
      <c r="AF647" s="69">
        <v>30.17</v>
      </c>
    </row>
    <row r="648" spans="25:32" x14ac:dyDescent="0.25">
      <c r="Y648" s="67">
        <v>89.100000000000904</v>
      </c>
      <c r="Z648" s="67">
        <v>63</v>
      </c>
      <c r="AA648" s="69"/>
      <c r="AB648" s="69"/>
      <c r="AC648" s="69"/>
      <c r="AD648" s="69"/>
      <c r="AE648" s="69">
        <v>62.88</v>
      </c>
      <c r="AF648" s="69">
        <v>30.17</v>
      </c>
    </row>
    <row r="649" spans="25:32" x14ac:dyDescent="0.25">
      <c r="Y649" s="67">
        <v>89.200000000000898</v>
      </c>
      <c r="Z649" s="67">
        <v>63</v>
      </c>
      <c r="AA649" s="69"/>
      <c r="AB649" s="69"/>
      <c r="AC649" s="69"/>
      <c r="AD649" s="69"/>
      <c r="AE649" s="69">
        <v>62.88</v>
      </c>
      <c r="AF649" s="69">
        <v>30.17</v>
      </c>
    </row>
    <row r="650" spans="25:32" x14ac:dyDescent="0.25">
      <c r="Y650" s="67">
        <v>89.300000000000907</v>
      </c>
      <c r="Z650" s="67">
        <v>63</v>
      </c>
      <c r="AA650" s="69"/>
      <c r="AB650" s="69"/>
      <c r="AC650" s="69"/>
      <c r="AD650" s="69"/>
      <c r="AE650" s="69">
        <v>62.88</v>
      </c>
      <c r="AF650" s="69">
        <v>30.17</v>
      </c>
    </row>
    <row r="651" spans="25:32" x14ac:dyDescent="0.25">
      <c r="Y651" s="67">
        <v>89.400000000000901</v>
      </c>
      <c r="Z651" s="67">
        <v>63</v>
      </c>
      <c r="AA651" s="69"/>
      <c r="AB651" s="69"/>
      <c r="AC651" s="69"/>
      <c r="AD651" s="69"/>
      <c r="AE651" s="69">
        <v>62.88</v>
      </c>
      <c r="AF651" s="69">
        <v>30.17</v>
      </c>
    </row>
    <row r="652" spans="25:32" x14ac:dyDescent="0.25">
      <c r="Y652" s="67">
        <v>89.500000000000895</v>
      </c>
      <c r="Z652" s="67">
        <v>63</v>
      </c>
      <c r="AA652" s="69"/>
      <c r="AB652" s="69"/>
      <c r="AC652" s="69"/>
      <c r="AD652" s="69"/>
      <c r="AE652" s="69">
        <v>62.88</v>
      </c>
      <c r="AF652" s="69">
        <v>30.17</v>
      </c>
    </row>
    <row r="653" spans="25:32" x14ac:dyDescent="0.25">
      <c r="Y653" s="67">
        <v>89.600000000000904</v>
      </c>
      <c r="Z653" s="67">
        <v>63</v>
      </c>
      <c r="AA653" s="69"/>
      <c r="AB653" s="69"/>
      <c r="AC653" s="69"/>
      <c r="AD653" s="69"/>
      <c r="AE653" s="69">
        <v>62.88</v>
      </c>
      <c r="AF653" s="69">
        <v>30.17</v>
      </c>
    </row>
    <row r="654" spans="25:32" x14ac:dyDescent="0.25">
      <c r="Y654" s="67">
        <v>89.700000000000898</v>
      </c>
      <c r="Z654" s="67">
        <v>63</v>
      </c>
      <c r="AA654" s="69"/>
      <c r="AB654" s="69"/>
      <c r="AC654" s="69"/>
      <c r="AD654" s="69"/>
      <c r="AE654" s="69">
        <v>62.88</v>
      </c>
      <c r="AF654" s="69">
        <v>30.17</v>
      </c>
    </row>
    <row r="655" spans="25:32" x14ac:dyDescent="0.25">
      <c r="Y655" s="67">
        <v>89.800000000000907</v>
      </c>
      <c r="Z655" s="67">
        <v>63</v>
      </c>
      <c r="AA655" s="69"/>
      <c r="AB655" s="69"/>
      <c r="AC655" s="69"/>
      <c r="AD655" s="69"/>
      <c r="AE655" s="69">
        <v>62.88</v>
      </c>
      <c r="AF655" s="69">
        <v>30.17</v>
      </c>
    </row>
    <row r="656" spans="25:32" x14ac:dyDescent="0.25">
      <c r="Y656" s="67">
        <v>89.900000000000901</v>
      </c>
      <c r="Z656" s="67">
        <v>63</v>
      </c>
      <c r="AA656" s="69"/>
      <c r="AB656" s="69"/>
      <c r="AC656" s="69"/>
      <c r="AD656" s="69"/>
      <c r="AE656" s="69">
        <v>62.88</v>
      </c>
      <c r="AF656" s="69">
        <v>30.17</v>
      </c>
    </row>
    <row r="657" spans="25:32" x14ac:dyDescent="0.25">
      <c r="Y657" s="67">
        <v>90.000000000000895</v>
      </c>
      <c r="Z657" s="67">
        <v>63</v>
      </c>
      <c r="AA657" s="69"/>
      <c r="AB657" s="69"/>
      <c r="AC657" s="69"/>
      <c r="AD657" s="69"/>
      <c r="AE657" s="69">
        <v>62.88</v>
      </c>
      <c r="AF657" s="69">
        <v>30.17</v>
      </c>
    </row>
  </sheetData>
  <mergeCells count="6">
    <mergeCell ref="AE5:AE6"/>
    <mergeCell ref="AF5:AF6"/>
    <mergeCell ref="AG4:AI6"/>
    <mergeCell ref="A55:V58"/>
    <mergeCell ref="R14:W14"/>
    <mergeCell ref="R5:W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5"/>
  <sheetViews>
    <sheetView workbookViewId="0">
      <selection activeCell="F19" sqref="F19"/>
    </sheetView>
  </sheetViews>
  <sheetFormatPr defaultRowHeight="15" x14ac:dyDescent="0.25"/>
  <cols>
    <col min="1" max="1" width="2.42578125" customWidth="1"/>
    <col min="2" max="2" width="26.7109375" customWidth="1"/>
    <col min="3" max="3" width="14.7109375" customWidth="1"/>
    <col min="4" max="4" width="15.7109375" customWidth="1"/>
    <col min="5" max="5" width="15.140625" customWidth="1"/>
    <col min="6" max="6" width="12.7109375" customWidth="1"/>
  </cols>
  <sheetData>
    <row r="1" spans="2:15" x14ac:dyDescent="0.25">
      <c r="B1" s="81" t="s">
        <v>100</v>
      </c>
      <c r="C1" s="81"/>
      <c r="D1" s="70"/>
      <c r="E1" s="70"/>
      <c r="F1" s="21"/>
      <c r="G1" s="21"/>
    </row>
    <row r="2" spans="2:15" x14ac:dyDescent="0.25">
      <c r="B2" s="82" t="s">
        <v>47</v>
      </c>
      <c r="C2" s="83" t="s">
        <v>60</v>
      </c>
      <c r="D2" s="84" t="s">
        <v>57</v>
      </c>
      <c r="E2" s="85" t="s">
        <v>58</v>
      </c>
      <c r="G2" s="21"/>
    </row>
    <row r="3" spans="2:15" x14ac:dyDescent="0.25">
      <c r="B3" s="86" t="s">
        <v>48</v>
      </c>
      <c r="C3" s="71">
        <v>211180</v>
      </c>
      <c r="D3" s="71">
        <v>6609.9340000000002</v>
      </c>
      <c r="E3" s="87">
        <v>1034.7819999999999</v>
      </c>
      <c r="G3" s="21"/>
    </row>
    <row r="4" spans="2:15" x14ac:dyDescent="0.25">
      <c r="B4" s="86" t="s">
        <v>49</v>
      </c>
      <c r="C4" s="71">
        <v>871720</v>
      </c>
      <c r="D4" s="71">
        <v>28679.588</v>
      </c>
      <c r="E4" s="87">
        <v>4532.9440000000004</v>
      </c>
      <c r="G4" s="21"/>
    </row>
    <row r="5" spans="2:15" x14ac:dyDescent="0.25">
      <c r="B5" s="86" t="s">
        <v>50</v>
      </c>
      <c r="C5" s="71">
        <v>292680</v>
      </c>
      <c r="D5" s="71">
        <v>9599.9040000000005</v>
      </c>
      <c r="E5" s="87">
        <v>1521.9359999999999</v>
      </c>
      <c r="G5" s="21"/>
    </row>
    <row r="6" spans="2:15" x14ac:dyDescent="0.25">
      <c r="B6" s="86" t="s">
        <v>51</v>
      </c>
      <c r="C6" s="71">
        <v>56880</v>
      </c>
      <c r="D6" s="71">
        <v>1871.3520000000001</v>
      </c>
      <c r="E6" s="88">
        <v>295.77600000000001</v>
      </c>
      <c r="G6" s="21"/>
    </row>
    <row r="7" spans="2:15" x14ac:dyDescent="0.25">
      <c r="B7" s="86" t="s">
        <v>52</v>
      </c>
      <c r="C7" s="71">
        <v>207440</v>
      </c>
      <c r="D7" s="71">
        <v>6679.5680000000002</v>
      </c>
      <c r="E7" s="87">
        <v>1057.944</v>
      </c>
      <c r="G7" s="21"/>
    </row>
    <row r="8" spans="2:15" x14ac:dyDescent="0.25">
      <c r="B8" s="86" t="s">
        <v>53</v>
      </c>
      <c r="C8" s="71">
        <v>55120</v>
      </c>
      <c r="D8" s="71">
        <v>1989.8320000000001</v>
      </c>
      <c r="E8" s="88">
        <v>347.25599999999997</v>
      </c>
      <c r="G8" s="21"/>
    </row>
    <row r="9" spans="2:15" x14ac:dyDescent="0.25">
      <c r="B9" s="86" t="s">
        <v>54</v>
      </c>
      <c r="C9" s="71">
        <v>110580</v>
      </c>
      <c r="D9" s="71">
        <v>4002.9960000000001</v>
      </c>
      <c r="E9" s="88">
        <v>696.654</v>
      </c>
      <c r="G9" s="21"/>
    </row>
    <row r="10" spans="2:15" x14ac:dyDescent="0.25">
      <c r="B10" s="89" t="s">
        <v>55</v>
      </c>
      <c r="C10" s="72">
        <v>31140</v>
      </c>
      <c r="D10" s="72">
        <v>1086.7860000000001</v>
      </c>
      <c r="E10" s="90">
        <v>161.928</v>
      </c>
      <c r="F10" s="21"/>
      <c r="G10" s="21"/>
      <c r="H10" s="21"/>
      <c r="I10" s="21"/>
      <c r="J10" s="21"/>
      <c r="K10" s="21"/>
      <c r="L10" s="21"/>
    </row>
    <row r="11" spans="2:15" s="21" customFormat="1" ht="11.45" customHeight="1" x14ac:dyDescent="0.25">
      <c r="B11" s="91" t="s">
        <v>56</v>
      </c>
      <c r="C11" s="72">
        <v>0</v>
      </c>
      <c r="D11" s="72"/>
      <c r="E11" s="90"/>
    </row>
    <row r="12" spans="2:15" x14ac:dyDescent="0.25">
      <c r="B12" s="92" t="s">
        <v>59</v>
      </c>
      <c r="C12" s="73">
        <v>1836740</v>
      </c>
      <c r="D12" s="73">
        <v>60519.96</v>
      </c>
      <c r="E12" s="93">
        <v>9649.2199999999993</v>
      </c>
      <c r="I12" s="117" t="s">
        <v>95</v>
      </c>
      <c r="J12" s="117"/>
      <c r="K12" s="117"/>
      <c r="L12" s="117"/>
      <c r="M12" s="117"/>
      <c r="N12" s="117"/>
      <c r="O12" s="117"/>
    </row>
    <row r="13" spans="2:15" x14ac:dyDescent="0.25">
      <c r="B13" s="94" t="s">
        <v>30</v>
      </c>
      <c r="C13" s="23"/>
      <c r="D13" s="95">
        <f>+D12*1000/C12</f>
        <v>32.94966081209099</v>
      </c>
      <c r="E13" s="26"/>
      <c r="I13" s="117"/>
      <c r="J13" s="117"/>
      <c r="K13" s="117"/>
      <c r="L13" s="117"/>
      <c r="M13" s="117"/>
      <c r="N13" s="117"/>
      <c r="O13" s="117"/>
    </row>
    <row r="14" spans="2:15" x14ac:dyDescent="0.25">
      <c r="B14" s="96" t="s">
        <v>31</v>
      </c>
      <c r="C14" s="97"/>
      <c r="D14" s="97"/>
      <c r="E14" s="98">
        <f>+E12*1000/C12</f>
        <v>5.2534490455916458</v>
      </c>
      <c r="F14" s="21"/>
      <c r="G14" s="21"/>
      <c r="I14" s="117"/>
      <c r="J14" s="117"/>
      <c r="K14" s="117"/>
      <c r="L14" s="117"/>
      <c r="M14" s="117"/>
      <c r="N14" s="117"/>
      <c r="O14" s="117"/>
    </row>
    <row r="15" spans="2:15" x14ac:dyDescent="0.25">
      <c r="C15" s="21"/>
      <c r="D15" s="69"/>
      <c r="E15" s="74"/>
      <c r="F15" s="21"/>
      <c r="G15" s="21"/>
    </row>
  </sheetData>
  <mergeCells count="1">
    <mergeCell ref="I12:O1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3"/>
  <sheetViews>
    <sheetView topLeftCell="A9" workbookViewId="0">
      <selection activeCell="I86" sqref="I86"/>
    </sheetView>
  </sheetViews>
  <sheetFormatPr defaultColWidth="8.85546875" defaultRowHeight="15" x14ac:dyDescent="0.25"/>
  <cols>
    <col min="1" max="1" width="8.85546875" style="100"/>
    <col min="2" max="2" width="10.140625" style="100" bestFit="1" customWidth="1"/>
    <col min="3" max="3" width="32.140625" style="100" bestFit="1" customWidth="1"/>
    <col min="4" max="4" width="26.140625" style="100" bestFit="1" customWidth="1"/>
    <col min="5" max="5" width="11.7109375" style="100" bestFit="1" customWidth="1"/>
    <col min="6" max="9" width="8.85546875" style="100"/>
    <col min="10" max="11" width="7.5703125" style="100" customWidth="1"/>
    <col min="12" max="16384" width="8.85546875" style="100"/>
  </cols>
  <sheetData>
    <row r="1" spans="1:13" ht="18.75" x14ac:dyDescent="0.3">
      <c r="A1" s="99" t="s">
        <v>101</v>
      </c>
    </row>
    <row r="2" spans="1:13" x14ac:dyDescent="0.25">
      <c r="A2" s="100" t="s">
        <v>102</v>
      </c>
    </row>
    <row r="5" spans="1:13" x14ac:dyDescent="0.25">
      <c r="A5" s="101"/>
      <c r="B5" s="101" t="s">
        <v>103</v>
      </c>
      <c r="C5" s="101" t="s">
        <v>104</v>
      </c>
      <c r="D5" s="101" t="s">
        <v>105</v>
      </c>
      <c r="E5" s="101" t="s">
        <v>106</v>
      </c>
      <c r="F5" s="101"/>
      <c r="G5" s="101" t="s">
        <v>25</v>
      </c>
      <c r="H5" s="101" t="s">
        <v>26</v>
      </c>
      <c r="I5" s="101" t="s">
        <v>27</v>
      </c>
      <c r="J5" s="101"/>
      <c r="K5" s="102" t="s">
        <v>107</v>
      </c>
      <c r="L5" s="102" t="s">
        <v>108</v>
      </c>
      <c r="M5" s="102" t="s">
        <v>109</v>
      </c>
    </row>
    <row r="6" spans="1:13" x14ac:dyDescent="0.25">
      <c r="B6" s="100" t="s">
        <v>110</v>
      </c>
      <c r="C6" s="100" t="s">
        <v>111</v>
      </c>
      <c r="D6" s="100" t="s">
        <v>48</v>
      </c>
      <c r="E6" s="103">
        <v>36820</v>
      </c>
      <c r="F6" s="100" t="s">
        <v>112</v>
      </c>
      <c r="G6" s="103">
        <v>1137.7380000000001</v>
      </c>
      <c r="H6" s="100">
        <v>162.00800000000001</v>
      </c>
      <c r="I6" s="100">
        <v>29.456</v>
      </c>
      <c r="K6" s="104">
        <v>3.09</v>
      </c>
      <c r="L6" s="104">
        <v>0.44</v>
      </c>
      <c r="M6" s="104">
        <v>0.8</v>
      </c>
    </row>
    <row r="7" spans="1:13" x14ac:dyDescent="0.25">
      <c r="B7" s="100" t="s">
        <v>113</v>
      </c>
      <c r="C7" s="100" t="s">
        <v>111</v>
      </c>
      <c r="D7" s="100" t="s">
        <v>48</v>
      </c>
      <c r="E7" s="103">
        <v>5500</v>
      </c>
      <c r="F7" s="100" t="s">
        <v>112</v>
      </c>
      <c r="G7" s="100">
        <v>169.95</v>
      </c>
      <c r="H7" s="100">
        <v>24.2</v>
      </c>
      <c r="I7" s="100">
        <v>4.4000000000000004</v>
      </c>
      <c r="K7" s="104">
        <v>3.09</v>
      </c>
      <c r="L7" s="104">
        <v>0.44</v>
      </c>
      <c r="M7" s="104">
        <v>0.8</v>
      </c>
    </row>
    <row r="8" spans="1:13" x14ac:dyDescent="0.25">
      <c r="B8" s="100" t="s">
        <v>114</v>
      </c>
      <c r="C8" s="100" t="s">
        <v>111</v>
      </c>
      <c r="D8" s="100" t="s">
        <v>48</v>
      </c>
      <c r="E8" s="103">
        <v>31080</v>
      </c>
      <c r="F8" s="100" t="s">
        <v>112</v>
      </c>
      <c r="G8" s="100">
        <v>960.37199999999996</v>
      </c>
      <c r="H8" s="100">
        <v>139.86000000000001</v>
      </c>
      <c r="I8" s="100">
        <v>24.864000000000001</v>
      </c>
      <c r="K8" s="104">
        <v>3.09</v>
      </c>
      <c r="L8" s="104">
        <v>0.45000000000000007</v>
      </c>
      <c r="M8" s="104">
        <v>0.8</v>
      </c>
    </row>
    <row r="9" spans="1:13" x14ac:dyDescent="0.25">
      <c r="B9" s="100" t="s">
        <v>115</v>
      </c>
      <c r="C9" s="100" t="s">
        <v>111</v>
      </c>
      <c r="D9" s="100" t="s">
        <v>48</v>
      </c>
      <c r="E9" s="103">
        <v>15100</v>
      </c>
      <c r="F9" s="100" t="s">
        <v>112</v>
      </c>
      <c r="G9" s="100">
        <v>466.59</v>
      </c>
      <c r="H9" s="100">
        <v>67.95</v>
      </c>
      <c r="I9" s="100">
        <v>12.08</v>
      </c>
      <c r="K9" s="104">
        <v>3.09</v>
      </c>
      <c r="L9" s="104">
        <v>0.45000000000000007</v>
      </c>
      <c r="M9" s="104">
        <v>0.8</v>
      </c>
    </row>
    <row r="10" spans="1:13" x14ac:dyDescent="0.25">
      <c r="B10" s="100" t="s">
        <v>116</v>
      </c>
      <c r="C10" s="100" t="s">
        <v>111</v>
      </c>
      <c r="D10" s="100" t="s">
        <v>48</v>
      </c>
      <c r="E10" s="103">
        <v>20160</v>
      </c>
      <c r="F10" s="100" t="s">
        <v>112</v>
      </c>
      <c r="G10" s="100">
        <v>622.94399999999996</v>
      </c>
      <c r="H10" s="100">
        <v>90.72</v>
      </c>
      <c r="I10" s="100">
        <v>16.128</v>
      </c>
      <c r="K10" s="104">
        <v>3.09</v>
      </c>
      <c r="L10" s="104">
        <v>0.44999999999999996</v>
      </c>
      <c r="M10" s="104">
        <v>0.8</v>
      </c>
    </row>
    <row r="11" spans="1:13" x14ac:dyDescent="0.25">
      <c r="B11" s="100" t="s">
        <v>117</v>
      </c>
      <c r="C11" s="100" t="s">
        <v>111</v>
      </c>
      <c r="D11" s="100" t="s">
        <v>48</v>
      </c>
      <c r="E11" s="103">
        <v>28840</v>
      </c>
      <c r="F11" s="100" t="s">
        <v>112</v>
      </c>
      <c r="G11" s="100">
        <v>891.15599999999995</v>
      </c>
      <c r="H11" s="100">
        <v>135.548</v>
      </c>
      <c r="I11" s="100">
        <v>23.071999999999999</v>
      </c>
      <c r="K11" s="104">
        <v>3.09</v>
      </c>
      <c r="L11" s="104">
        <v>0.47000000000000003</v>
      </c>
      <c r="M11" s="104">
        <v>0.8</v>
      </c>
    </row>
    <row r="12" spans="1:13" x14ac:dyDescent="0.25">
      <c r="B12" s="100" t="s">
        <v>118</v>
      </c>
      <c r="C12" s="100" t="s">
        <v>111</v>
      </c>
      <c r="D12" s="100" t="s">
        <v>48</v>
      </c>
      <c r="E12" s="103">
        <v>25020</v>
      </c>
      <c r="F12" s="100" t="s">
        <v>112</v>
      </c>
      <c r="G12" s="100">
        <v>773.11800000000005</v>
      </c>
      <c r="H12" s="100">
        <v>115.092</v>
      </c>
      <c r="I12" s="100">
        <v>20.015999999999998</v>
      </c>
      <c r="K12" s="104">
        <v>3.09</v>
      </c>
      <c r="L12" s="104">
        <v>0.45999999999999996</v>
      </c>
      <c r="M12" s="104">
        <v>0.79999999999999982</v>
      </c>
    </row>
    <row r="13" spans="1:13" x14ac:dyDescent="0.25">
      <c r="B13" s="100" t="s">
        <v>119</v>
      </c>
      <c r="C13" s="100" t="s">
        <v>111</v>
      </c>
      <c r="D13" s="100" t="s">
        <v>48</v>
      </c>
      <c r="E13" s="103">
        <v>30880</v>
      </c>
      <c r="F13" s="100" t="s">
        <v>112</v>
      </c>
      <c r="G13" s="100">
        <v>954.19200000000001</v>
      </c>
      <c r="H13" s="100">
        <v>145.136</v>
      </c>
      <c r="I13" s="100">
        <v>27.792000000000002</v>
      </c>
      <c r="K13" s="104">
        <v>3.09</v>
      </c>
      <c r="L13" s="104">
        <v>0.47000000000000003</v>
      </c>
      <c r="M13" s="104">
        <v>0.90000000000000013</v>
      </c>
    </row>
    <row r="14" spans="1:13" x14ac:dyDescent="0.25">
      <c r="B14" s="100" t="s">
        <v>120</v>
      </c>
      <c r="C14" s="100" t="s">
        <v>111</v>
      </c>
      <c r="D14" s="100" t="s">
        <v>48</v>
      </c>
      <c r="E14" s="103">
        <v>25640</v>
      </c>
      <c r="F14" s="100" t="s">
        <v>112</v>
      </c>
      <c r="G14" s="100">
        <v>792.27599999999995</v>
      </c>
      <c r="H14" s="100">
        <v>115.38</v>
      </c>
      <c r="I14" s="100">
        <v>20.512</v>
      </c>
      <c r="K14" s="104">
        <v>3.09</v>
      </c>
      <c r="L14" s="104">
        <v>0.44999999999999996</v>
      </c>
      <c r="M14" s="104">
        <v>0.8</v>
      </c>
    </row>
    <row r="15" spans="1:13" x14ac:dyDescent="0.25">
      <c r="A15" s="105"/>
      <c r="B15" s="105"/>
      <c r="C15" s="105" t="s">
        <v>121</v>
      </c>
      <c r="D15" s="105" t="s">
        <v>48</v>
      </c>
      <c r="E15" s="106">
        <v>219040</v>
      </c>
      <c r="F15" s="105" t="s">
        <v>112</v>
      </c>
      <c r="G15" s="106">
        <v>6768.3360000000002</v>
      </c>
      <c r="H15" s="105">
        <v>995.89400000000001</v>
      </c>
      <c r="I15" s="105">
        <v>178.32</v>
      </c>
      <c r="J15" s="105"/>
      <c r="K15" s="107">
        <v>3.09</v>
      </c>
      <c r="L15" s="107">
        <v>0.45466307523739957</v>
      </c>
      <c r="M15" s="107">
        <v>0.81409788166544905</v>
      </c>
    </row>
    <row r="16" spans="1:13" x14ac:dyDescent="0.25">
      <c r="B16" s="100" t="s">
        <v>122</v>
      </c>
      <c r="C16" s="100" t="s">
        <v>111</v>
      </c>
      <c r="D16" s="100" t="s">
        <v>49</v>
      </c>
      <c r="E16" s="103">
        <v>27040</v>
      </c>
      <c r="F16" s="100" t="s">
        <v>112</v>
      </c>
      <c r="G16" s="100">
        <v>878.8</v>
      </c>
      <c r="H16" s="100">
        <v>127.08799999999999</v>
      </c>
      <c r="I16" s="100">
        <v>21.632000000000001</v>
      </c>
      <c r="K16" s="104">
        <v>3.25</v>
      </c>
      <c r="L16" s="104">
        <v>0.47000000000000003</v>
      </c>
      <c r="M16" s="104">
        <v>0.8</v>
      </c>
    </row>
    <row r="17" spans="2:13" x14ac:dyDescent="0.25">
      <c r="B17" s="100" t="s">
        <v>123</v>
      </c>
      <c r="C17" s="100" t="s">
        <v>111</v>
      </c>
      <c r="D17" s="100" t="s">
        <v>49</v>
      </c>
      <c r="E17" s="103">
        <v>27180</v>
      </c>
      <c r="F17" s="100" t="s">
        <v>112</v>
      </c>
      <c r="G17" s="100">
        <v>883.35</v>
      </c>
      <c r="H17" s="100">
        <v>127.746</v>
      </c>
      <c r="I17" s="100">
        <v>21.744</v>
      </c>
      <c r="K17" s="104">
        <v>3.25</v>
      </c>
      <c r="L17" s="104">
        <v>0.47000000000000003</v>
      </c>
      <c r="M17" s="104">
        <v>0.8</v>
      </c>
    </row>
    <row r="18" spans="2:13" x14ac:dyDescent="0.25">
      <c r="B18" s="100" t="s">
        <v>124</v>
      </c>
      <c r="C18" s="100" t="s">
        <v>111</v>
      </c>
      <c r="D18" s="100" t="s">
        <v>49</v>
      </c>
      <c r="E18" s="103">
        <v>26100</v>
      </c>
      <c r="F18" s="100" t="s">
        <v>112</v>
      </c>
      <c r="G18" s="100">
        <v>848.25</v>
      </c>
      <c r="H18" s="100">
        <v>122.67</v>
      </c>
      <c r="I18" s="100">
        <v>20.88</v>
      </c>
      <c r="K18" s="104">
        <v>3.25</v>
      </c>
      <c r="L18" s="104">
        <v>0.47000000000000003</v>
      </c>
      <c r="M18" s="104">
        <v>0.8</v>
      </c>
    </row>
    <row r="19" spans="2:13" x14ac:dyDescent="0.25">
      <c r="B19" s="100" t="s">
        <v>125</v>
      </c>
      <c r="C19" s="100" t="s">
        <v>111</v>
      </c>
      <c r="D19" s="100" t="s">
        <v>49</v>
      </c>
      <c r="E19" s="103">
        <v>26260</v>
      </c>
      <c r="F19" s="100" t="s">
        <v>112</v>
      </c>
      <c r="G19" s="100">
        <v>853.45</v>
      </c>
      <c r="H19" s="100">
        <v>123.422</v>
      </c>
      <c r="I19" s="100">
        <v>21.007999999999999</v>
      </c>
      <c r="K19" s="104">
        <v>3.25</v>
      </c>
      <c r="L19" s="104">
        <v>0.47000000000000003</v>
      </c>
      <c r="M19" s="104">
        <v>0.8</v>
      </c>
    </row>
    <row r="20" spans="2:13" x14ac:dyDescent="0.25">
      <c r="B20" s="100" t="s">
        <v>126</v>
      </c>
      <c r="C20" s="100" t="s">
        <v>111</v>
      </c>
      <c r="D20" s="100" t="s">
        <v>49</v>
      </c>
      <c r="E20" s="103">
        <v>27220</v>
      </c>
      <c r="F20" s="100" t="s">
        <v>112</v>
      </c>
      <c r="G20" s="100">
        <v>884.65</v>
      </c>
      <c r="H20" s="100">
        <v>127.934</v>
      </c>
      <c r="I20" s="100">
        <v>21.776</v>
      </c>
      <c r="K20" s="104">
        <v>3.25</v>
      </c>
      <c r="L20" s="104">
        <v>0.47000000000000003</v>
      </c>
      <c r="M20" s="104">
        <v>0.8</v>
      </c>
    </row>
    <row r="21" spans="2:13" x14ac:dyDescent="0.25">
      <c r="B21" s="100" t="s">
        <v>127</v>
      </c>
      <c r="C21" s="100" t="s">
        <v>111</v>
      </c>
      <c r="D21" s="100" t="s">
        <v>49</v>
      </c>
      <c r="E21" s="103">
        <v>19120</v>
      </c>
      <c r="F21" s="100" t="s">
        <v>112</v>
      </c>
      <c r="G21" s="100">
        <v>621.4</v>
      </c>
      <c r="H21" s="100">
        <v>89.864000000000004</v>
      </c>
      <c r="I21" s="100">
        <v>17.207999999999998</v>
      </c>
      <c r="K21" s="104">
        <v>3.25</v>
      </c>
      <c r="L21" s="104">
        <v>0.47000000000000003</v>
      </c>
      <c r="M21" s="104">
        <v>0.89999999999999991</v>
      </c>
    </row>
    <row r="22" spans="2:13" x14ac:dyDescent="0.25">
      <c r="B22" s="100" t="s">
        <v>128</v>
      </c>
      <c r="C22" s="100" t="s">
        <v>111</v>
      </c>
      <c r="D22" s="100" t="s">
        <v>49</v>
      </c>
      <c r="E22" s="103">
        <v>37080</v>
      </c>
      <c r="F22" s="100" t="s">
        <v>112</v>
      </c>
      <c r="G22" s="103">
        <v>1205.0999999999999</v>
      </c>
      <c r="H22" s="100">
        <v>174.27600000000001</v>
      </c>
      <c r="I22" s="100">
        <v>33.372</v>
      </c>
      <c r="K22" s="104">
        <v>3.2499999999999996</v>
      </c>
      <c r="L22" s="104">
        <v>0.47000000000000003</v>
      </c>
      <c r="M22" s="104">
        <v>0.90000000000000013</v>
      </c>
    </row>
    <row r="23" spans="2:13" x14ac:dyDescent="0.25">
      <c r="B23" s="100" t="s">
        <v>129</v>
      </c>
      <c r="C23" s="100" t="s">
        <v>111</v>
      </c>
      <c r="D23" s="100" t="s">
        <v>49</v>
      </c>
      <c r="E23" s="103">
        <v>37100</v>
      </c>
      <c r="F23" s="100" t="s">
        <v>112</v>
      </c>
      <c r="G23" s="103">
        <v>1205.75</v>
      </c>
      <c r="H23" s="100">
        <v>174.37</v>
      </c>
      <c r="I23" s="100">
        <v>33.39</v>
      </c>
      <c r="K23" s="104">
        <v>3.25</v>
      </c>
      <c r="L23" s="104">
        <v>0.47000000000000003</v>
      </c>
      <c r="M23" s="104">
        <v>0.89999999999999991</v>
      </c>
    </row>
    <row r="24" spans="2:13" x14ac:dyDescent="0.25">
      <c r="B24" s="100" t="s">
        <v>130</v>
      </c>
      <c r="C24" s="100" t="s">
        <v>111</v>
      </c>
      <c r="D24" s="100" t="s">
        <v>49</v>
      </c>
      <c r="E24" s="103">
        <v>37140</v>
      </c>
      <c r="F24" s="100" t="s">
        <v>112</v>
      </c>
      <c r="G24" s="103">
        <v>1207.05</v>
      </c>
      <c r="H24" s="100">
        <v>174.55799999999999</v>
      </c>
      <c r="I24" s="100">
        <v>33.426000000000002</v>
      </c>
      <c r="K24" s="104">
        <v>3.25</v>
      </c>
      <c r="L24" s="104">
        <v>0.47000000000000003</v>
      </c>
      <c r="M24" s="104">
        <v>0.89999999999999991</v>
      </c>
    </row>
    <row r="25" spans="2:13" x14ac:dyDescent="0.25">
      <c r="B25" s="100" t="s">
        <v>131</v>
      </c>
      <c r="C25" s="100" t="s">
        <v>111</v>
      </c>
      <c r="D25" s="100" t="s">
        <v>49</v>
      </c>
      <c r="E25" s="103">
        <v>37060</v>
      </c>
      <c r="F25" s="100" t="s">
        <v>112</v>
      </c>
      <c r="G25" s="103">
        <v>1204.45</v>
      </c>
      <c r="H25" s="100">
        <v>174.18199999999999</v>
      </c>
      <c r="I25" s="100">
        <v>33.353999999999999</v>
      </c>
      <c r="K25" s="104">
        <v>3.25</v>
      </c>
      <c r="L25" s="104">
        <v>0.46999999999999992</v>
      </c>
      <c r="M25" s="104">
        <v>0.89999999999999991</v>
      </c>
    </row>
    <row r="26" spans="2:13" x14ac:dyDescent="0.25">
      <c r="B26" s="100" t="s">
        <v>132</v>
      </c>
      <c r="C26" s="100" t="s">
        <v>111</v>
      </c>
      <c r="D26" s="100" t="s">
        <v>49</v>
      </c>
      <c r="E26" s="103">
        <v>18860</v>
      </c>
      <c r="F26" s="100" t="s">
        <v>112</v>
      </c>
      <c r="G26" s="100">
        <v>612.95000000000005</v>
      </c>
      <c r="H26" s="100">
        <v>92.414000000000001</v>
      </c>
      <c r="I26" s="100">
        <v>15.087999999999999</v>
      </c>
      <c r="K26" s="104">
        <v>3.25</v>
      </c>
      <c r="L26" s="104">
        <v>0.49</v>
      </c>
      <c r="M26" s="104">
        <v>0.8</v>
      </c>
    </row>
    <row r="27" spans="2:13" x14ac:dyDescent="0.25">
      <c r="B27" s="100" t="s">
        <v>133</v>
      </c>
      <c r="C27" s="100" t="s">
        <v>111</v>
      </c>
      <c r="D27" s="100" t="s">
        <v>49</v>
      </c>
      <c r="E27" s="103">
        <v>38100</v>
      </c>
      <c r="F27" s="100" t="s">
        <v>112</v>
      </c>
      <c r="G27" s="103">
        <v>1238.25</v>
      </c>
      <c r="H27" s="100">
        <v>186.69</v>
      </c>
      <c r="I27" s="100">
        <v>34.29</v>
      </c>
      <c r="K27" s="104">
        <v>3.25</v>
      </c>
      <c r="L27" s="104">
        <v>0.49</v>
      </c>
      <c r="M27" s="104">
        <v>0.89999999999999991</v>
      </c>
    </row>
    <row r="28" spans="2:13" x14ac:dyDescent="0.25">
      <c r="B28" s="100" t="s">
        <v>134</v>
      </c>
      <c r="C28" s="100" t="s">
        <v>111</v>
      </c>
      <c r="D28" s="100" t="s">
        <v>49</v>
      </c>
      <c r="E28" s="103">
        <v>37980</v>
      </c>
      <c r="F28" s="100" t="s">
        <v>112</v>
      </c>
      <c r="G28" s="103">
        <v>1234.3499999999999</v>
      </c>
      <c r="H28" s="100">
        <v>186.102</v>
      </c>
      <c r="I28" s="100">
        <v>34.182000000000002</v>
      </c>
      <c r="K28" s="104">
        <v>3.2499999999999996</v>
      </c>
      <c r="L28" s="104">
        <v>0.49</v>
      </c>
      <c r="M28" s="104">
        <v>0.90000000000000013</v>
      </c>
    </row>
    <row r="29" spans="2:13" x14ac:dyDescent="0.25">
      <c r="B29" s="100" t="s">
        <v>135</v>
      </c>
      <c r="C29" s="100" t="s">
        <v>111</v>
      </c>
      <c r="D29" s="100" t="s">
        <v>49</v>
      </c>
      <c r="E29" s="100">
        <v>-360</v>
      </c>
      <c r="F29" s="100" t="s">
        <v>112</v>
      </c>
      <c r="G29" s="100">
        <v>-11.7</v>
      </c>
      <c r="H29" s="100">
        <v>-1.764</v>
      </c>
      <c r="I29" s="100">
        <v>-0.32400000000000001</v>
      </c>
      <c r="K29" s="104">
        <v>3.25</v>
      </c>
      <c r="L29" s="104">
        <v>0.49</v>
      </c>
      <c r="M29" s="104">
        <v>0.90000000000000013</v>
      </c>
    </row>
    <row r="30" spans="2:13" x14ac:dyDescent="0.25">
      <c r="B30" s="100" t="s">
        <v>136</v>
      </c>
      <c r="C30" s="100" t="s">
        <v>111</v>
      </c>
      <c r="D30" s="100" t="s">
        <v>49</v>
      </c>
      <c r="E30" s="103">
        <v>38200</v>
      </c>
      <c r="F30" s="100" t="s">
        <v>112</v>
      </c>
      <c r="G30" s="103">
        <v>1241.5</v>
      </c>
      <c r="H30" s="100">
        <v>187.18</v>
      </c>
      <c r="I30" s="100">
        <v>34.380000000000003</v>
      </c>
      <c r="K30" s="104">
        <v>3.25</v>
      </c>
      <c r="L30" s="104">
        <v>0.49</v>
      </c>
      <c r="M30" s="104">
        <v>0.90000000000000013</v>
      </c>
    </row>
    <row r="31" spans="2:13" x14ac:dyDescent="0.25">
      <c r="B31" s="100" t="s">
        <v>137</v>
      </c>
      <c r="C31" s="100" t="s">
        <v>111</v>
      </c>
      <c r="D31" s="100" t="s">
        <v>49</v>
      </c>
      <c r="E31" s="103">
        <v>38400</v>
      </c>
      <c r="F31" s="100" t="s">
        <v>112</v>
      </c>
      <c r="G31" s="103">
        <v>1248</v>
      </c>
      <c r="H31" s="100">
        <v>188.16</v>
      </c>
      <c r="I31" s="100">
        <v>34.56</v>
      </c>
      <c r="K31" s="104">
        <v>3.25</v>
      </c>
      <c r="L31" s="104">
        <v>0.49</v>
      </c>
      <c r="M31" s="104">
        <v>0.90000000000000013</v>
      </c>
    </row>
    <row r="32" spans="2:13" x14ac:dyDescent="0.25">
      <c r="B32" s="100" t="s">
        <v>138</v>
      </c>
      <c r="C32" s="100" t="s">
        <v>111</v>
      </c>
      <c r="D32" s="100" t="s">
        <v>49</v>
      </c>
      <c r="E32" s="103">
        <v>18080</v>
      </c>
      <c r="F32" s="100" t="s">
        <v>112</v>
      </c>
      <c r="G32" s="100">
        <v>587.6</v>
      </c>
      <c r="H32" s="100">
        <v>88.591999999999999</v>
      </c>
      <c r="I32" s="100">
        <v>16.271999999999998</v>
      </c>
      <c r="K32" s="104">
        <v>3.25</v>
      </c>
      <c r="L32" s="104">
        <v>0.49</v>
      </c>
      <c r="M32" s="104">
        <v>0.8999999999999998</v>
      </c>
    </row>
    <row r="33" spans="1:13" x14ac:dyDescent="0.25">
      <c r="B33" s="100" t="s">
        <v>139</v>
      </c>
      <c r="C33" s="100" t="s">
        <v>111</v>
      </c>
      <c r="D33" s="100" t="s">
        <v>49</v>
      </c>
      <c r="E33" s="103">
        <v>36140</v>
      </c>
      <c r="F33" s="100" t="s">
        <v>112</v>
      </c>
      <c r="G33" s="103">
        <v>1174.55</v>
      </c>
      <c r="H33" s="100">
        <v>177.08600000000001</v>
      </c>
      <c r="I33" s="100">
        <v>32.526000000000003</v>
      </c>
      <c r="K33" s="104">
        <v>3.25</v>
      </c>
      <c r="L33" s="104">
        <v>0.49000000000000005</v>
      </c>
      <c r="M33" s="104">
        <v>0.90000000000000013</v>
      </c>
    </row>
    <row r="34" spans="1:13" x14ac:dyDescent="0.25">
      <c r="B34" s="100" t="s">
        <v>140</v>
      </c>
      <c r="C34" s="100" t="s">
        <v>111</v>
      </c>
      <c r="D34" s="100" t="s">
        <v>49</v>
      </c>
      <c r="E34" s="103">
        <v>36240</v>
      </c>
      <c r="F34" s="100" t="s">
        <v>112</v>
      </c>
      <c r="G34" s="103">
        <v>1177.8</v>
      </c>
      <c r="H34" s="100">
        <v>177.57599999999999</v>
      </c>
      <c r="I34" s="100">
        <v>32.616</v>
      </c>
      <c r="K34" s="104">
        <v>3.25</v>
      </c>
      <c r="L34" s="104">
        <v>0.49</v>
      </c>
      <c r="M34" s="104">
        <v>0.89999999999999991</v>
      </c>
    </row>
    <row r="35" spans="1:13" x14ac:dyDescent="0.25">
      <c r="B35" s="100" t="s">
        <v>141</v>
      </c>
      <c r="C35" s="100" t="s">
        <v>111</v>
      </c>
      <c r="D35" s="100" t="s">
        <v>49</v>
      </c>
      <c r="E35" s="103">
        <v>36540</v>
      </c>
      <c r="F35" s="100" t="s">
        <v>112</v>
      </c>
      <c r="G35" s="103">
        <v>1187.55</v>
      </c>
      <c r="H35" s="100">
        <v>179.04599999999999</v>
      </c>
      <c r="I35" s="100">
        <v>32.886000000000003</v>
      </c>
      <c r="K35" s="104">
        <v>3.25</v>
      </c>
      <c r="L35" s="104">
        <v>0.49</v>
      </c>
      <c r="M35" s="104">
        <v>0.90000000000000013</v>
      </c>
    </row>
    <row r="36" spans="1:13" x14ac:dyDescent="0.25">
      <c r="B36" s="100" t="s">
        <v>142</v>
      </c>
      <c r="C36" s="100" t="s">
        <v>111</v>
      </c>
      <c r="D36" s="100" t="s">
        <v>49</v>
      </c>
      <c r="E36" s="103">
        <v>35820</v>
      </c>
      <c r="F36" s="100" t="s">
        <v>112</v>
      </c>
      <c r="G36" s="103">
        <v>1164.1500000000001</v>
      </c>
      <c r="H36" s="100">
        <v>175.518</v>
      </c>
      <c r="I36" s="100">
        <v>32.238</v>
      </c>
      <c r="K36" s="104">
        <v>3.25</v>
      </c>
      <c r="L36" s="104">
        <v>0.49</v>
      </c>
      <c r="M36" s="104">
        <v>0.89999999999999991</v>
      </c>
    </row>
    <row r="37" spans="1:13" x14ac:dyDescent="0.25">
      <c r="B37" s="100" t="s">
        <v>143</v>
      </c>
      <c r="C37" s="100" t="s">
        <v>111</v>
      </c>
      <c r="D37" s="100" t="s">
        <v>49</v>
      </c>
      <c r="E37" s="103">
        <v>18640</v>
      </c>
      <c r="F37" s="100" t="s">
        <v>112</v>
      </c>
      <c r="G37" s="100">
        <v>605.79999999999995</v>
      </c>
      <c r="H37" s="100">
        <v>89.471999999999994</v>
      </c>
      <c r="I37" s="100">
        <v>16.776</v>
      </c>
      <c r="K37" s="104">
        <v>3.2499999999999996</v>
      </c>
      <c r="L37" s="104">
        <v>0.48</v>
      </c>
      <c r="M37" s="104">
        <v>0.89999999999999991</v>
      </c>
    </row>
    <row r="38" spans="1:13" x14ac:dyDescent="0.25">
      <c r="B38" s="100" t="s">
        <v>144</v>
      </c>
      <c r="C38" s="100" t="s">
        <v>111</v>
      </c>
      <c r="D38" s="100" t="s">
        <v>49</v>
      </c>
      <c r="E38" s="103">
        <v>6100</v>
      </c>
      <c r="F38" s="100" t="s">
        <v>112</v>
      </c>
      <c r="G38" s="100">
        <v>198.25</v>
      </c>
      <c r="H38" s="100">
        <v>29.28</v>
      </c>
      <c r="I38" s="100">
        <v>5.49</v>
      </c>
      <c r="K38" s="104">
        <v>3.25</v>
      </c>
      <c r="L38" s="104">
        <v>0.48000000000000004</v>
      </c>
      <c r="M38" s="104">
        <v>0.90000000000000013</v>
      </c>
    </row>
    <row r="39" spans="1:13" x14ac:dyDescent="0.25">
      <c r="B39" s="100" t="s">
        <v>145</v>
      </c>
      <c r="C39" s="100" t="s">
        <v>111</v>
      </c>
      <c r="D39" s="100" t="s">
        <v>49</v>
      </c>
      <c r="E39" s="103">
        <v>37340</v>
      </c>
      <c r="F39" s="100" t="s">
        <v>112</v>
      </c>
      <c r="G39" s="103">
        <v>1213.55</v>
      </c>
      <c r="H39" s="100">
        <v>179.232</v>
      </c>
      <c r="I39" s="100">
        <v>33.606000000000002</v>
      </c>
      <c r="K39" s="104">
        <v>3.25</v>
      </c>
      <c r="L39" s="104">
        <v>0.48</v>
      </c>
      <c r="M39" s="104">
        <v>0.89999999999999991</v>
      </c>
    </row>
    <row r="40" spans="1:13" x14ac:dyDescent="0.25">
      <c r="B40" s="100" t="s">
        <v>146</v>
      </c>
      <c r="C40" s="100" t="s">
        <v>111</v>
      </c>
      <c r="D40" s="100" t="s">
        <v>49</v>
      </c>
      <c r="E40" s="103">
        <v>35920</v>
      </c>
      <c r="F40" s="100" t="s">
        <v>112</v>
      </c>
      <c r="G40" s="103">
        <v>1167.4000000000001</v>
      </c>
      <c r="H40" s="100">
        <v>172.416</v>
      </c>
      <c r="I40" s="100">
        <v>32.328000000000003</v>
      </c>
      <c r="K40" s="104">
        <v>3.25</v>
      </c>
      <c r="L40" s="104">
        <v>0.48</v>
      </c>
      <c r="M40" s="104">
        <v>0.90000000000000013</v>
      </c>
    </row>
    <row r="41" spans="1:13" x14ac:dyDescent="0.25">
      <c r="B41" s="100" t="s">
        <v>147</v>
      </c>
      <c r="C41" s="100" t="s">
        <v>111</v>
      </c>
      <c r="D41" s="100" t="s">
        <v>49</v>
      </c>
      <c r="E41" s="103">
        <v>35540</v>
      </c>
      <c r="F41" s="100" t="s">
        <v>112</v>
      </c>
      <c r="G41" s="103">
        <v>1155.05</v>
      </c>
      <c r="H41" s="100">
        <v>170.59200000000001</v>
      </c>
      <c r="I41" s="100">
        <v>31.986000000000001</v>
      </c>
      <c r="K41" s="104">
        <v>3.25</v>
      </c>
      <c r="L41" s="104">
        <v>0.48000000000000004</v>
      </c>
      <c r="M41" s="104">
        <v>0.90000000000000013</v>
      </c>
    </row>
    <row r="42" spans="1:13" x14ac:dyDescent="0.25">
      <c r="B42" s="100" t="s">
        <v>148</v>
      </c>
      <c r="C42" s="100" t="s">
        <v>111</v>
      </c>
      <c r="D42" s="100" t="s">
        <v>49</v>
      </c>
      <c r="E42" s="103">
        <v>17660</v>
      </c>
      <c r="F42" s="100" t="s">
        <v>112</v>
      </c>
      <c r="G42" s="100">
        <v>573.95000000000005</v>
      </c>
      <c r="H42" s="100">
        <v>84.768000000000001</v>
      </c>
      <c r="I42" s="100">
        <v>15.894</v>
      </c>
      <c r="K42" s="104">
        <v>3.25</v>
      </c>
      <c r="L42" s="104">
        <v>0.48000000000000004</v>
      </c>
      <c r="M42" s="104">
        <v>0.89999999999999991</v>
      </c>
    </row>
    <row r="43" spans="1:13" x14ac:dyDescent="0.25">
      <c r="B43" s="100" t="s">
        <v>149</v>
      </c>
      <c r="C43" s="100" t="s">
        <v>111</v>
      </c>
      <c r="D43" s="100" t="s">
        <v>49</v>
      </c>
      <c r="E43" s="103">
        <v>5420</v>
      </c>
      <c r="F43" s="100" t="s">
        <v>112</v>
      </c>
      <c r="G43" s="100">
        <v>176.15</v>
      </c>
      <c r="H43" s="100">
        <v>26.015999999999998</v>
      </c>
      <c r="I43" s="100">
        <v>4.8780000000000001</v>
      </c>
      <c r="K43" s="104">
        <v>3.25</v>
      </c>
      <c r="L43" s="104">
        <v>0.48</v>
      </c>
      <c r="M43" s="104">
        <v>0.90000000000000013</v>
      </c>
    </row>
    <row r="44" spans="1:13" x14ac:dyDescent="0.25">
      <c r="B44" s="100" t="s">
        <v>150</v>
      </c>
      <c r="C44" s="100" t="s">
        <v>111</v>
      </c>
      <c r="D44" s="100" t="s">
        <v>49</v>
      </c>
      <c r="E44" s="103">
        <v>36400</v>
      </c>
      <c r="F44" s="100" t="s">
        <v>112</v>
      </c>
      <c r="G44" s="103">
        <v>1183</v>
      </c>
      <c r="H44" s="100">
        <v>174.72</v>
      </c>
      <c r="I44" s="100">
        <v>32.76</v>
      </c>
      <c r="K44" s="104">
        <v>3.25</v>
      </c>
      <c r="L44" s="104">
        <v>0.48</v>
      </c>
      <c r="M44" s="104">
        <v>0.89999999999999991</v>
      </c>
    </row>
    <row r="45" spans="1:13" x14ac:dyDescent="0.25">
      <c r="B45" s="100" t="s">
        <v>151</v>
      </c>
      <c r="C45" s="100" t="s">
        <v>111</v>
      </c>
      <c r="D45" s="100" t="s">
        <v>49</v>
      </c>
      <c r="E45" s="103">
        <v>36180</v>
      </c>
      <c r="F45" s="100" t="s">
        <v>112</v>
      </c>
      <c r="G45" s="103">
        <v>1175.8499999999999</v>
      </c>
      <c r="H45" s="100">
        <v>173.66399999999999</v>
      </c>
      <c r="I45" s="100">
        <v>32.561999999999998</v>
      </c>
      <c r="K45" s="104">
        <v>3.2499999999999996</v>
      </c>
      <c r="L45" s="104">
        <v>0.48</v>
      </c>
      <c r="M45" s="104">
        <v>0.89999999999999991</v>
      </c>
    </row>
    <row r="46" spans="1:13" x14ac:dyDescent="0.25">
      <c r="B46" s="100" t="s">
        <v>152</v>
      </c>
      <c r="C46" s="100" t="s">
        <v>111</v>
      </c>
      <c r="D46" s="100" t="s">
        <v>49</v>
      </c>
      <c r="E46" s="103">
        <v>36060</v>
      </c>
      <c r="F46" s="100" t="s">
        <v>112</v>
      </c>
      <c r="G46" s="103">
        <v>1171.95</v>
      </c>
      <c r="H46" s="100">
        <v>173.08799999999999</v>
      </c>
      <c r="I46" s="100">
        <v>32.454000000000001</v>
      </c>
      <c r="K46" s="104">
        <v>3.25</v>
      </c>
      <c r="L46" s="104">
        <v>0.48</v>
      </c>
      <c r="M46" s="104">
        <v>0.90000000000000013</v>
      </c>
    </row>
    <row r="47" spans="1:13" x14ac:dyDescent="0.25">
      <c r="A47" s="105"/>
      <c r="B47" s="105"/>
      <c r="C47" s="105" t="s">
        <v>121</v>
      </c>
      <c r="D47" s="105" t="s">
        <v>49</v>
      </c>
      <c r="E47" s="106">
        <v>900560</v>
      </c>
      <c r="F47" s="105" t="s">
        <v>112</v>
      </c>
      <c r="G47" s="106">
        <v>29268.2</v>
      </c>
      <c r="H47" s="106">
        <v>4325.9579999999996</v>
      </c>
      <c r="I47" s="105">
        <v>795.23800000000006</v>
      </c>
      <c r="J47" s="105"/>
      <c r="K47" s="107">
        <v>3.25</v>
      </c>
      <c r="L47" s="107">
        <v>0.48036310739984001</v>
      </c>
      <c r="M47" s="107">
        <v>0.88304832548636403</v>
      </c>
    </row>
    <row r="48" spans="1:13" x14ac:dyDescent="0.25">
      <c r="B48" s="100" t="s">
        <v>153</v>
      </c>
      <c r="C48" s="100" t="s">
        <v>111</v>
      </c>
      <c r="D48" s="100" t="s">
        <v>50</v>
      </c>
      <c r="E48" s="103">
        <v>19140</v>
      </c>
      <c r="F48" s="100" t="s">
        <v>112</v>
      </c>
      <c r="G48" s="100">
        <v>622.04999999999995</v>
      </c>
      <c r="H48" s="100">
        <v>89.957999999999998</v>
      </c>
      <c r="I48" s="100">
        <v>17.225999999999999</v>
      </c>
      <c r="K48" s="104">
        <v>3.2499999999999996</v>
      </c>
      <c r="L48" s="104">
        <v>0.47000000000000003</v>
      </c>
      <c r="M48" s="104">
        <v>0.89999999999999991</v>
      </c>
    </row>
    <row r="49" spans="1:13" x14ac:dyDescent="0.25">
      <c r="B49" s="100" t="s">
        <v>154</v>
      </c>
      <c r="C49" s="100" t="s">
        <v>111</v>
      </c>
      <c r="D49" s="100" t="s">
        <v>50</v>
      </c>
      <c r="E49" s="103">
        <v>37080</v>
      </c>
      <c r="F49" s="100" t="s">
        <v>112</v>
      </c>
      <c r="G49" s="103">
        <v>1205.0999999999999</v>
      </c>
      <c r="H49" s="100">
        <v>174.27600000000001</v>
      </c>
      <c r="I49" s="100">
        <v>33.372</v>
      </c>
      <c r="K49" s="104">
        <v>3.2499999999999996</v>
      </c>
      <c r="L49" s="104">
        <v>0.47000000000000003</v>
      </c>
      <c r="M49" s="104">
        <v>0.90000000000000013</v>
      </c>
    </row>
    <row r="50" spans="1:13" x14ac:dyDescent="0.25">
      <c r="B50" s="100" t="s">
        <v>155</v>
      </c>
      <c r="C50" s="100" t="s">
        <v>111</v>
      </c>
      <c r="D50" s="100" t="s">
        <v>50</v>
      </c>
      <c r="E50" s="103">
        <v>37320</v>
      </c>
      <c r="F50" s="100" t="s">
        <v>112</v>
      </c>
      <c r="G50" s="103">
        <v>1212.9000000000001</v>
      </c>
      <c r="H50" s="100">
        <v>175.404</v>
      </c>
      <c r="I50" s="100">
        <v>33.588000000000001</v>
      </c>
      <c r="K50" s="104">
        <v>3.25</v>
      </c>
      <c r="L50" s="104">
        <v>0.47000000000000003</v>
      </c>
      <c r="M50" s="104">
        <v>0.89999999999999991</v>
      </c>
    </row>
    <row r="51" spans="1:13" x14ac:dyDescent="0.25">
      <c r="B51" s="100" t="s">
        <v>156</v>
      </c>
      <c r="C51" s="100" t="s">
        <v>111</v>
      </c>
      <c r="D51" s="100" t="s">
        <v>50</v>
      </c>
      <c r="E51" s="103">
        <v>19100</v>
      </c>
      <c r="F51" s="100" t="s">
        <v>112</v>
      </c>
      <c r="G51" s="100">
        <v>620.75</v>
      </c>
      <c r="H51" s="100">
        <v>91.68</v>
      </c>
      <c r="I51" s="100">
        <v>17.190000000000001</v>
      </c>
      <c r="K51" s="104">
        <v>3.25</v>
      </c>
      <c r="L51" s="104">
        <v>0.48000000000000004</v>
      </c>
      <c r="M51" s="104">
        <v>0.90000000000000013</v>
      </c>
    </row>
    <row r="52" spans="1:13" x14ac:dyDescent="0.25">
      <c r="B52" s="100" t="s">
        <v>157</v>
      </c>
      <c r="C52" s="100" t="s">
        <v>111</v>
      </c>
      <c r="D52" s="100" t="s">
        <v>50</v>
      </c>
      <c r="E52" s="103">
        <v>37160</v>
      </c>
      <c r="F52" s="100" t="s">
        <v>112</v>
      </c>
      <c r="G52" s="103">
        <v>1207.7</v>
      </c>
      <c r="H52" s="100">
        <v>178.36799999999999</v>
      </c>
      <c r="I52" s="100">
        <v>33.444000000000003</v>
      </c>
      <c r="K52" s="104">
        <v>3.25</v>
      </c>
      <c r="L52" s="104">
        <v>0.48</v>
      </c>
      <c r="M52" s="104">
        <v>0.90000000000000013</v>
      </c>
    </row>
    <row r="53" spans="1:13" x14ac:dyDescent="0.25">
      <c r="B53" s="100" t="s">
        <v>158</v>
      </c>
      <c r="C53" s="100" t="s">
        <v>111</v>
      </c>
      <c r="D53" s="100" t="s">
        <v>50</v>
      </c>
      <c r="E53" s="103">
        <v>35940</v>
      </c>
      <c r="F53" s="100" t="s">
        <v>112</v>
      </c>
      <c r="G53" s="103">
        <v>1168.05</v>
      </c>
      <c r="H53" s="100">
        <v>172.512</v>
      </c>
      <c r="I53" s="100">
        <v>32.345999999999997</v>
      </c>
      <c r="K53" s="104">
        <v>3.25</v>
      </c>
      <c r="L53" s="104">
        <v>0.48</v>
      </c>
      <c r="M53" s="104">
        <v>0.89999999999999991</v>
      </c>
    </row>
    <row r="54" spans="1:13" x14ac:dyDescent="0.25">
      <c r="B54" s="100" t="s">
        <v>159</v>
      </c>
      <c r="C54" s="100" t="s">
        <v>111</v>
      </c>
      <c r="D54" s="100" t="s">
        <v>50</v>
      </c>
      <c r="E54" s="103">
        <v>5740</v>
      </c>
      <c r="F54" s="100" t="s">
        <v>112</v>
      </c>
      <c r="G54" s="100">
        <v>186.55</v>
      </c>
      <c r="H54" s="100">
        <v>27.552</v>
      </c>
      <c r="I54" s="100">
        <v>5.1660000000000004</v>
      </c>
      <c r="K54" s="104">
        <v>3.25</v>
      </c>
      <c r="L54" s="104">
        <v>0.48</v>
      </c>
      <c r="M54" s="104">
        <v>0.90000000000000013</v>
      </c>
    </row>
    <row r="55" spans="1:13" x14ac:dyDescent="0.25">
      <c r="B55" s="100" t="s">
        <v>160</v>
      </c>
      <c r="C55" s="100" t="s">
        <v>111</v>
      </c>
      <c r="D55" s="100" t="s">
        <v>50</v>
      </c>
      <c r="E55" s="103">
        <v>19180</v>
      </c>
      <c r="F55" s="100" t="s">
        <v>112</v>
      </c>
      <c r="G55" s="100">
        <v>623.35</v>
      </c>
      <c r="H55" s="100">
        <v>95.9</v>
      </c>
      <c r="I55" s="100">
        <v>17.262</v>
      </c>
      <c r="K55" s="104">
        <v>3.25</v>
      </c>
      <c r="L55" s="104">
        <v>0.5</v>
      </c>
      <c r="M55" s="104">
        <v>0.90000000000000013</v>
      </c>
    </row>
    <row r="56" spans="1:13" x14ac:dyDescent="0.25">
      <c r="B56" s="100" t="s">
        <v>161</v>
      </c>
      <c r="C56" s="100" t="s">
        <v>111</v>
      </c>
      <c r="D56" s="100" t="s">
        <v>50</v>
      </c>
      <c r="E56" s="103">
        <v>37420</v>
      </c>
      <c r="F56" s="100" t="s">
        <v>112</v>
      </c>
      <c r="G56" s="103">
        <v>1216.1500000000001</v>
      </c>
      <c r="H56" s="100">
        <v>187.1</v>
      </c>
      <c r="I56" s="100">
        <v>33.677999999999997</v>
      </c>
      <c r="K56" s="104">
        <v>3.25</v>
      </c>
      <c r="L56" s="104">
        <v>0.5</v>
      </c>
      <c r="M56" s="104">
        <v>0.89999999999999991</v>
      </c>
    </row>
    <row r="57" spans="1:13" x14ac:dyDescent="0.25">
      <c r="B57" s="100" t="s">
        <v>162</v>
      </c>
      <c r="C57" s="100" t="s">
        <v>111</v>
      </c>
      <c r="D57" s="100" t="s">
        <v>50</v>
      </c>
      <c r="E57" s="103">
        <v>37420</v>
      </c>
      <c r="F57" s="100" t="s">
        <v>112</v>
      </c>
      <c r="G57" s="103">
        <v>1216.1500000000001</v>
      </c>
      <c r="H57" s="100">
        <v>183.358</v>
      </c>
      <c r="I57" s="100">
        <v>33.677999999999997</v>
      </c>
      <c r="K57" s="104">
        <v>3.25</v>
      </c>
      <c r="L57" s="104">
        <v>0.49</v>
      </c>
      <c r="M57" s="104">
        <v>0.89999999999999991</v>
      </c>
    </row>
    <row r="58" spans="1:13" x14ac:dyDescent="0.25">
      <c r="B58" s="100" t="s">
        <v>163</v>
      </c>
      <c r="C58" s="100" t="s">
        <v>111</v>
      </c>
      <c r="D58" s="100" t="s">
        <v>50</v>
      </c>
      <c r="E58" s="103">
        <v>7180</v>
      </c>
      <c r="F58" s="100" t="s">
        <v>112</v>
      </c>
      <c r="G58" s="100">
        <v>233.35</v>
      </c>
      <c r="H58" s="100">
        <v>35.182000000000002</v>
      </c>
      <c r="I58" s="100">
        <v>6.4619999999999997</v>
      </c>
      <c r="K58" s="104">
        <v>3.25</v>
      </c>
      <c r="L58" s="104">
        <v>0.49000000000000005</v>
      </c>
      <c r="M58" s="104">
        <v>0.90000000000000013</v>
      </c>
    </row>
    <row r="59" spans="1:13" x14ac:dyDescent="0.25">
      <c r="A59" s="105"/>
      <c r="B59" s="105"/>
      <c r="C59" s="105" t="s">
        <v>121</v>
      </c>
      <c r="D59" s="105" t="s">
        <v>50</v>
      </c>
      <c r="E59" s="106">
        <v>292680</v>
      </c>
      <c r="F59" s="105" t="s">
        <v>112</v>
      </c>
      <c r="G59" s="106">
        <v>9512.1</v>
      </c>
      <c r="H59" s="106">
        <v>1411.29</v>
      </c>
      <c r="I59" s="105">
        <v>263.41199999999998</v>
      </c>
      <c r="J59" s="105"/>
      <c r="K59" s="107">
        <v>3.25</v>
      </c>
      <c r="L59" s="107">
        <v>0.48219557195571955</v>
      </c>
      <c r="M59" s="107">
        <v>0.89999999999999991</v>
      </c>
    </row>
    <row r="60" spans="1:13" x14ac:dyDescent="0.25">
      <c r="B60" s="100" t="s">
        <v>149</v>
      </c>
      <c r="C60" s="100" t="s">
        <v>111</v>
      </c>
      <c r="D60" s="100" t="s">
        <v>51</v>
      </c>
      <c r="E60" s="103">
        <v>28800</v>
      </c>
      <c r="F60" s="100" t="s">
        <v>112</v>
      </c>
      <c r="G60" s="100">
        <v>990.72</v>
      </c>
      <c r="H60" s="100">
        <v>146.88</v>
      </c>
      <c r="I60" s="100">
        <v>25.92</v>
      </c>
      <c r="K60" s="104">
        <v>3.44</v>
      </c>
      <c r="L60" s="104">
        <v>0.5099999999999999</v>
      </c>
      <c r="M60" s="104">
        <v>0.90000000000000013</v>
      </c>
    </row>
    <row r="61" spans="1:13" x14ac:dyDescent="0.25">
      <c r="A61" s="105"/>
      <c r="B61" s="105"/>
      <c r="C61" s="105" t="s">
        <v>121</v>
      </c>
      <c r="D61" s="105" t="s">
        <v>51</v>
      </c>
      <c r="E61" s="106">
        <v>28800</v>
      </c>
      <c r="F61" s="105" t="s">
        <v>112</v>
      </c>
      <c r="G61" s="105">
        <v>990.72</v>
      </c>
      <c r="H61" s="105">
        <v>146.88</v>
      </c>
      <c r="I61" s="105">
        <v>25.92</v>
      </c>
      <c r="J61" s="105"/>
      <c r="K61" s="107">
        <v>3.44</v>
      </c>
      <c r="L61" s="107">
        <v>0.5099999999999999</v>
      </c>
      <c r="M61" s="107">
        <v>0.90000000000000013</v>
      </c>
    </row>
    <row r="62" spans="1:13" x14ac:dyDescent="0.25">
      <c r="B62" s="100" t="s">
        <v>164</v>
      </c>
      <c r="C62" s="100" t="s">
        <v>111</v>
      </c>
      <c r="D62" s="100" t="s">
        <v>52</v>
      </c>
      <c r="E62" s="103">
        <v>36520</v>
      </c>
      <c r="F62" s="100" t="s">
        <v>112</v>
      </c>
      <c r="G62" s="103">
        <v>1186.9000000000001</v>
      </c>
      <c r="H62" s="100">
        <v>171.64400000000001</v>
      </c>
      <c r="I62" s="100">
        <v>29.216000000000001</v>
      </c>
      <c r="K62" s="104">
        <v>3.25</v>
      </c>
      <c r="L62" s="104">
        <v>0.47000000000000003</v>
      </c>
      <c r="M62" s="104">
        <v>0.8</v>
      </c>
    </row>
    <row r="63" spans="1:13" x14ac:dyDescent="0.25">
      <c r="B63" s="100" t="s">
        <v>165</v>
      </c>
      <c r="C63" s="100" t="s">
        <v>111</v>
      </c>
      <c r="D63" s="100" t="s">
        <v>52</v>
      </c>
      <c r="E63" s="103">
        <v>36100</v>
      </c>
      <c r="F63" s="100" t="s">
        <v>112</v>
      </c>
      <c r="G63" s="103">
        <v>1173.25</v>
      </c>
      <c r="H63" s="100">
        <v>169.67</v>
      </c>
      <c r="I63" s="100">
        <v>32.49</v>
      </c>
      <c r="K63" s="104">
        <v>3.25</v>
      </c>
      <c r="L63" s="104">
        <v>0.46999999999999992</v>
      </c>
      <c r="M63" s="104">
        <v>0.90000000000000013</v>
      </c>
    </row>
    <row r="64" spans="1:13" x14ac:dyDescent="0.25">
      <c r="B64" s="100" t="s">
        <v>159</v>
      </c>
      <c r="C64" s="100" t="s">
        <v>111</v>
      </c>
      <c r="D64" s="100" t="s">
        <v>52</v>
      </c>
      <c r="E64" s="103">
        <v>30960</v>
      </c>
      <c r="F64" s="100" t="s">
        <v>112</v>
      </c>
      <c r="G64" s="103">
        <v>1006.2</v>
      </c>
      <c r="H64" s="100">
        <v>145.512</v>
      </c>
      <c r="I64" s="100">
        <v>27.864000000000001</v>
      </c>
      <c r="K64" s="104">
        <v>3.25</v>
      </c>
      <c r="L64" s="104">
        <v>0.47000000000000003</v>
      </c>
      <c r="M64" s="104">
        <v>0.89999999999999991</v>
      </c>
    </row>
    <row r="65" spans="1:13" x14ac:dyDescent="0.25">
      <c r="B65" s="100" t="s">
        <v>166</v>
      </c>
      <c r="C65" s="100" t="s">
        <v>111</v>
      </c>
      <c r="D65" s="100" t="s">
        <v>52</v>
      </c>
      <c r="E65" s="103">
        <v>36060</v>
      </c>
      <c r="F65" s="100" t="s">
        <v>112</v>
      </c>
      <c r="G65" s="103">
        <v>1171.95</v>
      </c>
      <c r="H65" s="100">
        <v>169.482</v>
      </c>
      <c r="I65" s="100">
        <v>32.454000000000001</v>
      </c>
      <c r="K65" s="104">
        <v>3.25</v>
      </c>
      <c r="L65" s="104">
        <v>0.47000000000000003</v>
      </c>
      <c r="M65" s="104">
        <v>0.90000000000000013</v>
      </c>
    </row>
    <row r="66" spans="1:13" x14ac:dyDescent="0.25">
      <c r="B66" s="100" t="s">
        <v>163</v>
      </c>
      <c r="C66" s="100" t="s">
        <v>111</v>
      </c>
      <c r="D66" s="100" t="s">
        <v>52</v>
      </c>
      <c r="E66" s="103">
        <v>31040</v>
      </c>
      <c r="F66" s="100" t="s">
        <v>112</v>
      </c>
      <c r="G66" s="103">
        <v>1008.8</v>
      </c>
      <c r="H66" s="100">
        <v>152.096</v>
      </c>
      <c r="I66" s="100">
        <v>27.936</v>
      </c>
      <c r="K66" s="104">
        <v>3.25</v>
      </c>
      <c r="L66" s="104">
        <v>0.49</v>
      </c>
      <c r="M66" s="104">
        <v>0.90000000000000013</v>
      </c>
    </row>
    <row r="67" spans="1:13" x14ac:dyDescent="0.25">
      <c r="B67" s="100" t="s">
        <v>167</v>
      </c>
      <c r="C67" s="100" t="s">
        <v>111</v>
      </c>
      <c r="D67" s="100" t="s">
        <v>52</v>
      </c>
      <c r="E67" s="103">
        <v>36760</v>
      </c>
      <c r="F67" s="100" t="s">
        <v>112</v>
      </c>
      <c r="G67" s="103">
        <v>1194.7</v>
      </c>
      <c r="H67" s="100">
        <v>180.124</v>
      </c>
      <c r="I67" s="100">
        <v>33.084000000000003</v>
      </c>
      <c r="K67" s="104">
        <v>3.25</v>
      </c>
      <c r="L67" s="104">
        <v>0.49</v>
      </c>
      <c r="M67" s="104">
        <v>0.90000000000000013</v>
      </c>
    </row>
    <row r="68" spans="1:13" x14ac:dyDescent="0.25">
      <c r="A68" s="105"/>
      <c r="B68" s="105"/>
      <c r="C68" s="105" t="s">
        <v>121</v>
      </c>
      <c r="D68" s="105" t="s">
        <v>52</v>
      </c>
      <c r="E68" s="106">
        <v>207440</v>
      </c>
      <c r="F68" s="105" t="s">
        <v>112</v>
      </c>
      <c r="G68" s="106">
        <v>6741.8</v>
      </c>
      <c r="H68" s="105">
        <v>988.52800000000002</v>
      </c>
      <c r="I68" s="105">
        <v>183.04400000000001</v>
      </c>
      <c r="J68" s="105"/>
      <c r="K68" s="107">
        <v>3.25</v>
      </c>
      <c r="L68" s="107">
        <v>0.47653682992672586</v>
      </c>
      <c r="M68" s="107">
        <v>0.88239490937138454</v>
      </c>
    </row>
    <row r="69" spans="1:13" x14ac:dyDescent="0.25">
      <c r="B69" s="100" t="s">
        <v>168</v>
      </c>
      <c r="C69" s="100" t="s">
        <v>111</v>
      </c>
      <c r="D69" s="100" t="s">
        <v>169</v>
      </c>
      <c r="E69" s="103">
        <v>4920</v>
      </c>
      <c r="F69" s="100" t="s">
        <v>112</v>
      </c>
      <c r="G69" s="100">
        <v>152.02799999999999</v>
      </c>
      <c r="H69" s="100">
        <v>22.632000000000001</v>
      </c>
      <c r="I69" s="100">
        <v>3.9359999999999999</v>
      </c>
      <c r="K69" s="104">
        <v>3.09</v>
      </c>
      <c r="L69" s="104">
        <v>0.45999999999999996</v>
      </c>
      <c r="M69" s="104">
        <v>0.8</v>
      </c>
    </row>
    <row r="70" spans="1:13" x14ac:dyDescent="0.25">
      <c r="A70" s="105"/>
      <c r="B70" s="105"/>
      <c r="C70" s="105" t="s">
        <v>121</v>
      </c>
      <c r="D70" s="105" t="s">
        <v>169</v>
      </c>
      <c r="E70" s="106">
        <v>4920</v>
      </c>
      <c r="F70" s="105" t="s">
        <v>112</v>
      </c>
      <c r="G70" s="105">
        <v>152.02799999999999</v>
      </c>
      <c r="H70" s="105">
        <v>22.632000000000001</v>
      </c>
      <c r="I70" s="105">
        <v>3.9359999999999999</v>
      </c>
      <c r="J70" s="105"/>
      <c r="K70" s="107">
        <v>3.09</v>
      </c>
      <c r="L70" s="107">
        <v>0.45999999999999996</v>
      </c>
      <c r="M70" s="107">
        <v>0.8</v>
      </c>
    </row>
    <row r="71" spans="1:13" x14ac:dyDescent="0.25">
      <c r="B71" s="100" t="s">
        <v>153</v>
      </c>
      <c r="C71" s="100" t="s">
        <v>111</v>
      </c>
      <c r="D71" s="100" t="s">
        <v>53</v>
      </c>
      <c r="E71" s="103">
        <v>18140</v>
      </c>
      <c r="F71" s="100" t="s">
        <v>112</v>
      </c>
      <c r="G71" s="100">
        <v>653.04</v>
      </c>
      <c r="H71" s="100">
        <v>107.026</v>
      </c>
      <c r="I71" s="100">
        <v>16.326000000000001</v>
      </c>
      <c r="K71" s="104">
        <v>3.5999999999999996</v>
      </c>
      <c r="L71" s="104">
        <v>0.59</v>
      </c>
      <c r="M71" s="104">
        <v>0.89999999999999991</v>
      </c>
    </row>
    <row r="72" spans="1:13" x14ac:dyDescent="0.25">
      <c r="B72" s="100" t="s">
        <v>156</v>
      </c>
      <c r="C72" s="100" t="s">
        <v>111</v>
      </c>
      <c r="D72" s="100" t="s">
        <v>53</v>
      </c>
      <c r="E72" s="103">
        <v>18220</v>
      </c>
      <c r="F72" s="100" t="s">
        <v>112</v>
      </c>
      <c r="G72" s="100">
        <v>650.45399999999995</v>
      </c>
      <c r="H72" s="100">
        <v>107.498</v>
      </c>
      <c r="I72" s="100">
        <v>16.398</v>
      </c>
      <c r="K72" s="104">
        <v>3.5699999999999994</v>
      </c>
      <c r="L72" s="104">
        <v>0.59</v>
      </c>
      <c r="M72" s="104">
        <v>0.89999999999999991</v>
      </c>
    </row>
    <row r="73" spans="1:13" x14ac:dyDescent="0.25">
      <c r="B73" s="100" t="s">
        <v>160</v>
      </c>
      <c r="C73" s="100" t="s">
        <v>111</v>
      </c>
      <c r="D73" s="100" t="s">
        <v>53</v>
      </c>
      <c r="E73" s="103">
        <v>18760</v>
      </c>
      <c r="F73" s="100" t="s">
        <v>112</v>
      </c>
      <c r="G73" s="100">
        <v>669.73199999999997</v>
      </c>
      <c r="H73" s="100">
        <v>110.684</v>
      </c>
      <c r="I73" s="100">
        <v>16.884</v>
      </c>
      <c r="K73" s="104">
        <v>3.5699999999999994</v>
      </c>
      <c r="L73" s="104">
        <v>0.59</v>
      </c>
      <c r="M73" s="104">
        <v>0.89999999999999991</v>
      </c>
    </row>
    <row r="74" spans="1:13" x14ac:dyDescent="0.25">
      <c r="A74" s="105"/>
      <c r="B74" s="105"/>
      <c r="C74" s="105" t="s">
        <v>121</v>
      </c>
      <c r="D74" s="105" t="s">
        <v>53</v>
      </c>
      <c r="E74" s="106">
        <v>55120</v>
      </c>
      <c r="F74" s="105" t="s">
        <v>112</v>
      </c>
      <c r="G74" s="106">
        <v>1973.2260000000001</v>
      </c>
      <c r="H74" s="105">
        <v>325.20800000000003</v>
      </c>
      <c r="I74" s="105">
        <v>49.607999999999997</v>
      </c>
      <c r="J74" s="105"/>
      <c r="K74" s="107">
        <v>3.5798730043541367</v>
      </c>
      <c r="L74" s="107">
        <v>0.59000000000000008</v>
      </c>
      <c r="M74" s="107">
        <v>0.89999999999999991</v>
      </c>
    </row>
    <row r="75" spans="1:13" x14ac:dyDescent="0.25">
      <c r="B75" s="100" t="s">
        <v>127</v>
      </c>
      <c r="C75" s="100" t="s">
        <v>111</v>
      </c>
      <c r="D75" s="100" t="s">
        <v>54</v>
      </c>
      <c r="E75" s="103">
        <v>18160</v>
      </c>
      <c r="F75" s="100" t="s">
        <v>112</v>
      </c>
      <c r="G75" s="100">
        <v>653.76</v>
      </c>
      <c r="H75" s="100">
        <v>107.14400000000001</v>
      </c>
      <c r="I75" s="100">
        <v>16.344000000000001</v>
      </c>
      <c r="K75" s="104">
        <v>3.5999999999999996</v>
      </c>
      <c r="L75" s="104">
        <v>0.59000000000000008</v>
      </c>
      <c r="M75" s="104">
        <v>0.89999999999999991</v>
      </c>
    </row>
    <row r="76" spans="1:13" x14ac:dyDescent="0.25">
      <c r="B76" s="100" t="s">
        <v>132</v>
      </c>
      <c r="C76" s="100" t="s">
        <v>111</v>
      </c>
      <c r="D76" s="100" t="s">
        <v>54</v>
      </c>
      <c r="E76" s="103">
        <v>18180</v>
      </c>
      <c r="F76" s="100" t="s">
        <v>112</v>
      </c>
      <c r="G76" s="100">
        <v>654.48</v>
      </c>
      <c r="H76" s="100">
        <v>110.898</v>
      </c>
      <c r="I76" s="100">
        <v>16.361999999999998</v>
      </c>
      <c r="K76" s="104">
        <v>3.6000000000000005</v>
      </c>
      <c r="L76" s="104">
        <v>0.61</v>
      </c>
      <c r="M76" s="104">
        <v>0.89999999999999991</v>
      </c>
    </row>
    <row r="77" spans="1:13" x14ac:dyDescent="0.25">
      <c r="B77" s="100" t="s">
        <v>170</v>
      </c>
      <c r="C77" s="100" t="s">
        <v>111</v>
      </c>
      <c r="D77" s="100" t="s">
        <v>54</v>
      </c>
      <c r="E77" s="103">
        <v>18860</v>
      </c>
      <c r="F77" s="100" t="s">
        <v>112</v>
      </c>
      <c r="G77" s="100">
        <v>678.96</v>
      </c>
      <c r="H77" s="100">
        <v>115.04600000000001</v>
      </c>
      <c r="I77" s="100">
        <v>16.974</v>
      </c>
      <c r="K77" s="104">
        <v>3.6000000000000005</v>
      </c>
      <c r="L77" s="104">
        <v>0.61</v>
      </c>
      <c r="M77" s="104">
        <v>0.90000000000000013</v>
      </c>
    </row>
    <row r="78" spans="1:13" x14ac:dyDescent="0.25">
      <c r="B78" s="100" t="s">
        <v>143</v>
      </c>
      <c r="C78" s="100" t="s">
        <v>111</v>
      </c>
      <c r="D78" s="100" t="s">
        <v>54</v>
      </c>
      <c r="E78" s="103">
        <v>18600</v>
      </c>
      <c r="F78" s="100" t="s">
        <v>112</v>
      </c>
      <c r="G78" s="100">
        <v>669.6</v>
      </c>
      <c r="H78" s="100">
        <v>109.74</v>
      </c>
      <c r="I78" s="100">
        <v>16.739999999999998</v>
      </c>
      <c r="K78" s="104">
        <v>3.6000000000000005</v>
      </c>
      <c r="L78" s="104">
        <v>0.59</v>
      </c>
      <c r="M78" s="104">
        <v>0.89999999999999991</v>
      </c>
    </row>
    <row r="79" spans="1:13" x14ac:dyDescent="0.25">
      <c r="B79" s="100" t="s">
        <v>148</v>
      </c>
      <c r="C79" s="100" t="s">
        <v>111</v>
      </c>
      <c r="D79" s="100" t="s">
        <v>54</v>
      </c>
      <c r="E79" s="103">
        <v>18660</v>
      </c>
      <c r="F79" s="100" t="s">
        <v>112</v>
      </c>
      <c r="G79" s="100">
        <v>671.76</v>
      </c>
      <c r="H79" s="100">
        <v>110.09399999999999</v>
      </c>
      <c r="I79" s="100">
        <v>16.794</v>
      </c>
      <c r="K79" s="104">
        <v>3.5999999999999996</v>
      </c>
      <c r="L79" s="104">
        <v>0.59</v>
      </c>
      <c r="M79" s="104">
        <v>0.89999999999999991</v>
      </c>
    </row>
    <row r="80" spans="1:13" x14ac:dyDescent="0.25">
      <c r="A80" s="105"/>
      <c r="B80" s="105"/>
      <c r="C80" s="105" t="s">
        <v>121</v>
      </c>
      <c r="D80" s="105" t="s">
        <v>54</v>
      </c>
      <c r="E80" s="106">
        <v>92460</v>
      </c>
      <c r="F80" s="105" t="s">
        <v>112</v>
      </c>
      <c r="G80" s="106">
        <v>3328.56</v>
      </c>
      <c r="H80" s="105">
        <v>552.92200000000003</v>
      </c>
      <c r="I80" s="105">
        <v>83.213999999999999</v>
      </c>
      <c r="J80" s="105"/>
      <c r="K80" s="107">
        <v>3.5999999999999996</v>
      </c>
      <c r="L80" s="107">
        <v>0.59801211334631199</v>
      </c>
      <c r="M80" s="107">
        <v>0.89999999999999991</v>
      </c>
    </row>
    <row r="81" spans="1:13" x14ac:dyDescent="0.25">
      <c r="B81" s="100" t="s">
        <v>144</v>
      </c>
      <c r="C81" s="100" t="s">
        <v>111</v>
      </c>
      <c r="D81" s="100" t="s">
        <v>55</v>
      </c>
      <c r="E81" s="103">
        <v>31140</v>
      </c>
      <c r="F81" s="100" t="s">
        <v>112</v>
      </c>
      <c r="G81" s="103">
        <v>1071.2159999999999</v>
      </c>
      <c r="H81" s="100">
        <v>158.81399999999999</v>
      </c>
      <c r="I81" s="100">
        <v>28.026</v>
      </c>
      <c r="K81" s="104">
        <v>3.44</v>
      </c>
      <c r="L81" s="104">
        <v>0.5099999999999999</v>
      </c>
      <c r="M81" s="104">
        <v>0.89999999999999991</v>
      </c>
    </row>
    <row r="82" spans="1:13" x14ac:dyDescent="0.25">
      <c r="A82" s="105"/>
      <c r="B82" s="105"/>
      <c r="C82" s="105" t="s">
        <v>121</v>
      </c>
      <c r="D82" s="105" t="s">
        <v>55</v>
      </c>
      <c r="E82" s="106">
        <v>31140</v>
      </c>
      <c r="F82" s="105" t="s">
        <v>112</v>
      </c>
      <c r="G82" s="106">
        <v>1071.2159999999999</v>
      </c>
      <c r="H82" s="105">
        <v>158.81399999999999</v>
      </c>
      <c r="I82" s="105">
        <v>28.026</v>
      </c>
      <c r="J82" s="105"/>
      <c r="K82" s="107">
        <v>3.44</v>
      </c>
      <c r="L82" s="107">
        <v>0.5099999999999999</v>
      </c>
      <c r="M82" s="107">
        <v>0.89999999999999991</v>
      </c>
    </row>
    <row r="83" spans="1:13" x14ac:dyDescent="0.25">
      <c r="A83" s="108"/>
      <c r="B83" s="108"/>
      <c r="C83" s="108" t="s">
        <v>171</v>
      </c>
      <c r="D83" s="108"/>
      <c r="E83" s="109">
        <v>1832160</v>
      </c>
      <c r="F83" s="108" t="s">
        <v>112</v>
      </c>
      <c r="G83" s="109">
        <v>59806.186000000002</v>
      </c>
      <c r="H83" s="109">
        <v>8924.134</v>
      </c>
      <c r="I83" s="109">
        <v>1614.4</v>
      </c>
      <c r="J83" s="108"/>
      <c r="K83" s="110">
        <v>3.2642447166186361</v>
      </c>
      <c r="L83" s="110">
        <v>0.48708267836870145</v>
      </c>
      <c r="M83" s="110">
        <v>0.88114575146275431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2E9F973A8E78CB44B5A02CB197182948" ma:contentTypeVersion="97" ma:contentTypeDescription="Contenttype til binære filer der bliver publiceret på Landbrugsinfo" ma:contentTypeScope="" ma:versionID="7da9c7ee2ddafd5f456dad06100016c6">
  <xsd:schema xmlns:xsd="http://www.w3.org/2001/XMLSchema" xmlns:xs="http://www.w3.org/2001/XMLSchema" xmlns:p="http://schemas.microsoft.com/office/2006/metadata/properties" xmlns:ns1="http://schemas.microsoft.com/sharepoint/v3" xmlns:ns2="fc0fdba4-151c-4e55-9dcc-4c0be9bb72c9" xmlns:ns3="5aa14257-579e-4a1f-bbbb-3c8dd7393476" xmlns:ns4="303eeafb-7dff-46db-9396-e9c651f530ea" targetNamespace="http://schemas.microsoft.com/office/2006/metadata/properties" ma:root="true" ma:fieldsID="952239cffc6462d5667cf3466d329cb6" ns1:_="" ns2:_="" ns3:_="" ns4:_="">
    <xsd:import namespace="http://schemas.microsoft.com/sharepoint/v3"/>
    <xsd:import namespace="fc0fdba4-151c-4e55-9dcc-4c0be9bb72c9"/>
    <xsd:import namespace="5aa14257-579e-4a1f-bbbb-3c8dd7393476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2:Afrapportering" minOccurs="0"/>
                <xsd:element ref="ns3:Kontaktpersoner" minOccurs="0"/>
                <xsd:element ref="ns3:Skribenter" minOccurs="0"/>
                <xsd:element ref="ns2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fdba4-151c-4e55-9dcc-4c0be9bb72c9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303eeafb-7dff-46db-9396-e9c651f530ea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  <xsd:element name="Afrapportering" ma:index="75" nillable="true" ma:displayName="Afrapportering" ma:list="{126d356a-4f5c-4bbb-91a6-e07af1934e19}" ma:internalName="Afrapportering" ma:showField="LinkTitleNoMenu" ma:web="303eeafb-7dff-46db-9396-e9c651f530ea">
      <xsd:simpleType>
        <xsd:restriction base="dms:Unknown"/>
      </xsd:simpleType>
    </xsd:element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ynamicPublishingContent11 xmlns="http://schemas.microsoft.com/sharepoint/v3" xsi:nil="true"/>
    <DynamicPublishingContent14 xmlns="http://schemas.microsoft.com/sharepoint/v3" xsi:nil="true"/>
    <Rettighedsgruppe xmlns="fc0fdba4-151c-4e55-9dcc-4c0be9bb72c9">1</Rettighedsgruppe>
    <WebInfoMultiSelect xmlns="fc0fdba4-151c-4e55-9dcc-4c0be9bb72c9" xsi:nil="true"/>
    <PublishingRollupImage xmlns="http://schemas.microsoft.com/sharepoint/v3" xsi:nil="true"/>
    <Revisionsdato xmlns="5aa14257-579e-4a1f-bbbb-3c8dd7393476">2019-01-29T07:20:00+00:00</Revisionsdato>
    <DynamicPublishingContent5 xmlns="http://schemas.microsoft.com/sharepoint/v3" xsi:nil="true"/>
    <Projekter xmlns="fc0fdba4-151c-4e55-9dcc-4c0be9bb72c9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DynamicPublishingContent4 xmlns="http://schemas.microsoft.com/sharepoint/v3" xsi:nil="true"/>
    <WebInfoLawCodes xmlns="fc0fdba4-151c-4e55-9dcc-4c0be9bb72c9" xsi:nil="true"/>
    <Skribenter xmlns="5aa14257-579e-4a1f-bbbb-3c8dd7393476">
      <UserInfo>
        <DisplayName/>
        <AccountId xsi:nil="true"/>
        <AccountType/>
      </UserInfo>
    </Skribenter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EnclosureFor xmlns="fc0fdba4-151c-4e55-9dcc-4c0be9bb72c9">
      <Url xsi:nil="true"/>
      <Description xsi:nil="true"/>
    </EnclosureFor>
    <GammelURL xmlns="fc0fdba4-151c-4e55-9dcc-4c0be9bb72c9" xsi:nil="true"/>
    <DynamicPublishingContent7 xmlns="http://schemas.microsoft.com/sharepoint/v3" xsi:nil="true"/>
    <DynamicPublishingContent6 xmlns="http://schemas.microsoft.com/sharepoint/v3" xsi:nil="true"/>
    <Bekraeftelsesdato xmlns="5aa14257-579e-4a1f-bbbb-3c8dd7393476">2019-01-29T07:20:00+00:00</Bekraeftelsesdato>
    <DynamicPublishingContent1 xmlns="http://schemas.microsoft.com/sharepoint/v3" xsi:nil="true"/>
    <DynamicPublishingContent13 xmlns="http://schemas.microsoft.com/sharepoint/v3" xsi:nil="true"/>
    <TaksonomiTaxHTField0 xmlns="fc0fdba4-151c-4e55-9dcc-4c0be9bb72c9">
      <Terms xmlns="http://schemas.microsoft.com/office/infopath/2007/PartnerControls"/>
    </TaksonomiTaxHTField0>
    <PublishingVariationGroupID xmlns="http://schemas.microsoft.com/sharepoint/v3" xsi:nil="true"/>
    <ArticleStartDate xmlns="http://schemas.microsoft.com/sharepoint/v3">2019-01-28T23:00:00+00:00</ArticleStartDate>
    <Ansvarligafdeling xmlns="fc0fdba4-151c-4e55-9dcc-4c0be9bb72c9">56</Ansvarligafdeling>
    <Listekode xmlns="5aa14257-579e-4a1f-bbbb-3c8dd7393476" xsi:nil="true"/>
    <DynamicPublishingContent0 xmlns="http://schemas.microsoft.com/sharepoint/v3" xsi:nil="true"/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i:0e.t|dlbr idp|lcjtp@prod.dli</DisplayName>
        <AccountId>17217</AccountId>
        <AccountType/>
      </UserInfo>
    </Forfattere>
    <DynamicPublishingContent3 xmlns="http://schemas.microsoft.com/sharepoint/v3" xsi:nil="true"/>
    <Sorteringsorden xmlns="5aa14257-579e-4a1f-bbbb-3c8dd7393476" xsi:nil="true"/>
    <ProjectID xmlns="fc0fdba4-151c-4e55-9dcc-4c0be9bb72c9">X802X</ProjectID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Ingen_x0020_besked_x0020_ved_x0020_arkivering xmlns="fc0fdba4-151c-4e55-9dcc-4c0be9bb72c9">false</Ingen_x0020_besked_x0020_ved_x0020_arkivering>
    <NetSkabelonValue xmlns="fc0fdba4-151c-4e55-9dcc-4c0be9bb72c9" xsi:nil="true"/>
    <PermalinkID xmlns="fc0fdba4-151c-4e55-9dcc-4c0be9bb72c9">4086203f-3c49-481d-9111-b82dc999353d</PermalinkID>
    <Bevillingsgivere xmlns="fc0fdba4-151c-4e55-9dcc-4c0be9bb72c9" xsi:nil="true"/>
    <PublishingContactPicture xmlns="http://schemas.microsoft.com/sharepoint/v3">
      <Url xsi:nil="true"/>
      <Description xsi:nil="true"/>
    </PublishingContactPicture>
    <Informationsserie xmlns="5aa14257-579e-4a1f-bbbb-3c8dd7393476" xsi:nil="true"/>
    <IsHiddenFromRollup xmlns="fc0fdba4-151c-4e55-9dcc-4c0be9bb72c9">0</IsHiddenFromRollup>
    <PublishingStartDate xmlns="http://schemas.microsoft.com/sharepoint/v3" xsi:nil="true"/>
    <WebInfoSubjects xmlns="fc0fdba4-151c-4e55-9dcc-4c0be9bb72c9" xsi:nil="true"/>
    <Kontaktpersoner xmlns="5aa14257-579e-4a1f-bbbb-3c8dd7393476">
      <UserInfo>
        <DisplayName/>
        <AccountId xsi:nil="true"/>
        <AccountType/>
      </UserInfo>
    </Kontaktpersoner>
    <DynamicPublishingContent9 xmlns="http://schemas.microsoft.com/sharepoint/v3" xsi:nil="true"/>
    <DynamicPublishingContent10 xmlns="http://schemas.microsoft.com/sharepoint/v3" xsi:nil="true"/>
    <FinanceYear xmlns="fc0fdba4-151c-4e55-9dcc-4c0be9bb72c9" xsi:nil="true"/>
    <Afrapportering xmlns="fc0fdba4-151c-4e55-9dcc-4c0be9bb72c9">802;#Håndtering af fosfor under ny fosforregulering - fjerkræ</Afrapportering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Afsender xmlns="fc0fdba4-151c-4e55-9dcc-4c0be9bb72c9">2</Afsender>
    <Arkiveringsdato xmlns="fc0fdba4-151c-4e55-9dcc-4c0be9bb72c9">2099-12-31T23:00:00+00:00</Arkiveringsdato>
    <HideInRollups xmlns="fc0fdba4-151c-4e55-9dcc-4c0be9bb72c9">false</HideInRollups>
    <HitCount xmlns="fc0fdba4-151c-4e55-9dcc-4c0be9bb72c9">0</HitCount>
    <DynamicPublishingContent8 xmlns="http://schemas.microsoft.com/sharepoint/v3" xsi:nil="true"/>
    <TaxCatchAll xmlns="303eeafb-7dff-46db-9396-e9c651f530ea"/>
    <Comments xmlns="http://schemas.microsoft.com/sharepoint/v3">Regneark</Comments>
    <Nummer xmlns="5aa14257-579e-4a1f-bbbb-3c8dd7393476" xsi:nil="true"/>
    <_dlc_DocId xmlns="303eeafb-7dff-46db-9396-e9c651f530ea">LBINFO-937041975-21969</_dlc_DocId>
    <_dlc_DocIdUrl xmlns="303eeafb-7dff-46db-9396-e9c651f530ea">
      <Url>https://sp.landbrugsinfo.dk/Afrapportering/innovation/2018/_layouts/DocIdRedir.aspx?ID=LBINFO-937041975-21969</Url>
      <Description>LBINFO-937041975-21969</Description>
    </_dlc_DocIdUrl>
  </documentManagement>
</p:properties>
</file>

<file path=customXml/itemProps1.xml><?xml version="1.0" encoding="utf-8"?>
<ds:datastoreItem xmlns:ds="http://schemas.openxmlformats.org/officeDocument/2006/customXml" ds:itemID="{57F7A1C5-1E39-4144-95DF-2569725E0256}"/>
</file>

<file path=customXml/itemProps2.xml><?xml version="1.0" encoding="utf-8"?>
<ds:datastoreItem xmlns:ds="http://schemas.openxmlformats.org/officeDocument/2006/customXml" ds:itemID="{E0E92694-B210-4FF6-8561-AD8E402687D7}"/>
</file>

<file path=customXml/itemProps3.xml><?xml version="1.0" encoding="utf-8"?>
<ds:datastoreItem xmlns:ds="http://schemas.openxmlformats.org/officeDocument/2006/customXml" ds:itemID="{BFD41D63-B8DC-4812-8073-BA73A45FE591}"/>
</file>

<file path=customXml/itemProps4.xml><?xml version="1.0" encoding="utf-8"?>
<ds:datastoreItem xmlns:ds="http://schemas.openxmlformats.org/officeDocument/2006/customXml" ds:itemID="{1A8751A2-86A2-4D54-A4CE-33579F7CB95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1) Eks. Konv. slagtekyl. 35 dg </vt:lpstr>
      <vt:lpstr>2) Tabeller og Normtal</vt:lpstr>
      <vt:lpstr>3) Kg foder og  N + P g per kg </vt:lpstr>
      <vt:lpstr>Liste med foderleverancer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Gødningsberegning type 2 korrektion slagtekyllinger</dc:title>
  <dc:creator>Apache POI</dc:creator>
  <cp:lastModifiedBy>Chr. E. Christensen</cp:lastModifiedBy>
  <dcterms:created xsi:type="dcterms:W3CDTF">2018-04-06T15:09:20Z</dcterms:created>
  <dcterms:modified xsi:type="dcterms:W3CDTF">2019-01-29T07:07:30Z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0x010100C568DB52D9D0A14D9B2FDCC96666E9F2007948130EC3DB064584E219954237AF3900242457EFB8B24247815D688C526CD44D00C26A9DBCB02B5C4DA1F017B836C045C00060750ADE2E6249BABB5C6118FC133DE800AF2E6DC7107240CAAE62CB7A7C0C3100002E9F973A8E78CB44B5A02CB197182948</vt:lpwstr>
  </property>
  <property fmtid="{D5CDD505-2E9C-101B-9397-08002B2CF9AE}" pid="3" name="_dlc_DocIdItemGuid">
    <vt:lpwstr>bf2b3010-08a0-42fb-bab0-1ef7f72688d2</vt:lpwstr>
  </property>
  <property fmtid="{D5CDD505-2E9C-101B-9397-08002B2CF9AE}" pid="4" name="Taksonomi">
    <vt:lpwstr/>
  </property>
</Properties>
</file>